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30" windowWidth="15480" windowHeight="11640" tabRatio="601" activeTab="0"/>
  </bookViews>
  <sheets>
    <sheet name="DOA Travel Voucher" sheetId="1" r:id="rId1"/>
    <sheet name="Max Value Settings" sheetId="2" state="hidden" r:id="rId2"/>
    <sheet name="Progress Notes" sheetId="3" state="hidden" r:id="rId3"/>
  </sheets>
  <externalReferences>
    <externalReference r:id="rId6"/>
  </externalReferences>
  <definedNames>
    <definedName name="LodgStat">'DOA Travel Voucher'!$C$65:$C$69</definedName>
    <definedName name="Prg_Nt_Source">'[1]Progress Notes'!$AA$2:$AA$11</definedName>
    <definedName name="_xlnm.Print_Area" localSheetId="0">'DOA Travel Voucher'!$A$5:$AC$52</definedName>
    <definedName name="PVMiles">'DOA Travel Voucher'!$A$65:$A$68</definedName>
    <definedName name="YorN">'DOA Travel Voucher'!$D$65:$D$66</definedName>
    <definedName name="Z_0088ACE5_4699_40B4_B8E6_63163A163025_.wvu.Cols" localSheetId="0" hidden="1">'DOA Travel Voucher'!$P:$P</definedName>
    <definedName name="Z_0088ACE5_4699_40B4_B8E6_63163A163025_.wvu.PrintArea" localSheetId="0" hidden="1">'DOA Travel Voucher'!$A$5:$AC$52</definedName>
    <definedName name="Z_6EDCD910_6CDD_4D59_BF25_02251B1E6C5A_.wvu.Cols" localSheetId="0" hidden="1">'DOA Travel Voucher'!$P:$P</definedName>
    <definedName name="Z_6EDCD910_6CDD_4D59_BF25_02251B1E6C5A_.wvu.PrintArea" localSheetId="0" hidden="1">'DOA Travel Voucher'!$A$5:$AC$52</definedName>
  </definedNames>
  <calcPr fullCalcOnLoad="1"/>
</workbook>
</file>

<file path=xl/comments1.xml><?xml version="1.0" encoding="utf-8"?>
<comments xmlns="http://schemas.openxmlformats.org/spreadsheetml/2006/main">
  <authors>
    <author>Behling, Karen</author>
  </authors>
  <commentList>
    <comment ref="S27" authorId="0">
      <text>
        <r>
          <rPr>
            <sz val="11"/>
            <color indexed="8"/>
            <rFont val="Calibri"/>
            <family val="2"/>
          </rPr>
          <t>Behling, Karen:</t>
        </r>
        <r>
          <rPr>
            <sz val="10"/>
            <rFont val="Arial"/>
            <family val="0"/>
          </rPr>
          <t xml:space="preserve">
In-state maximum = $8
Out-of-state maximum = $10.</t>
        </r>
      </text>
    </comment>
    <comment ref="T27" authorId="0">
      <text>
        <r>
          <rPr>
            <sz val="11"/>
            <color indexed="8"/>
            <rFont val="Calibri"/>
            <family val="2"/>
          </rPr>
          <t>Behling, Karen:</t>
        </r>
        <r>
          <rPr>
            <sz val="10"/>
            <rFont val="Arial"/>
            <family val="0"/>
          </rPr>
          <t xml:space="preserve">
In-state maximum = $10.
Out-of-state maximum = $15.</t>
        </r>
      </text>
    </comment>
    <comment ref="U27" authorId="0">
      <text>
        <r>
          <rPr>
            <sz val="11"/>
            <color indexed="8"/>
            <rFont val="Calibri"/>
            <family val="2"/>
          </rPr>
          <t>Behling, Karen:</t>
        </r>
        <r>
          <rPr>
            <sz val="10"/>
            <rFont val="Arial"/>
            <family val="0"/>
          </rPr>
          <t xml:space="preserve">
In-state maximum = $20.
Out-of-state maximum = $25.</t>
        </r>
      </text>
    </comment>
  </commentList>
</comments>
</file>

<file path=xl/sharedStrings.xml><?xml version="1.0" encoding="utf-8"?>
<sst xmlns="http://schemas.openxmlformats.org/spreadsheetml/2006/main" count="224" uniqueCount="165">
  <si>
    <t>DATE</t>
  </si>
  <si>
    <t>FROM</t>
  </si>
  <si>
    <t>TO</t>
  </si>
  <si>
    <t>RETURN</t>
  </si>
  <si>
    <t>MORNING</t>
  </si>
  <si>
    <t>NOON</t>
  </si>
  <si>
    <t>EVENING</t>
  </si>
  <si>
    <t>ITEM</t>
  </si>
  <si>
    <t>AMOUNT</t>
  </si>
  <si>
    <t>TAXABLE</t>
  </si>
  <si>
    <t>OFFICIAL BUSINESS</t>
  </si>
  <si>
    <t>TRAVEL POINTS</t>
  </si>
  <si>
    <t>HDQS. TIME</t>
  </si>
  <si>
    <t>MEALS, including tips</t>
  </si>
  <si>
    <t>Sub Totals</t>
  </si>
  <si>
    <t>TOTALS</t>
  </si>
  <si>
    <t>TOTAL
EXPENDITURE</t>
  </si>
  <si>
    <t>NET
AMOUNT DUE</t>
  </si>
  <si>
    <t>LESS TRAVEL
ADVANCE</t>
  </si>
  <si>
    <t>Miles at</t>
  </si>
  <si>
    <t>per mile =</t>
  </si>
  <si>
    <t>*Item billed directly to the state agency.</t>
  </si>
  <si>
    <t>I certify that this travel claim is reasonable, proper, and in conformity with applicable statutes, travel schedule amounts, and/or collective bargaining agreements.</t>
  </si>
  <si>
    <t>Residence Street Address</t>
  </si>
  <si>
    <t>City</t>
  </si>
  <si>
    <t>WI</t>
  </si>
  <si>
    <t>To</t>
  </si>
  <si>
    <t>Activity</t>
  </si>
  <si>
    <t>Perm</t>
  </si>
  <si>
    <t>LTE</t>
  </si>
  <si>
    <t>EXPLAIN PURPOSE OF TRIP</t>
  </si>
  <si>
    <r>
      <t>CLAIMANT'S STATEMENT S. 16.53, Wis. Stats.</t>
    </r>
    <r>
      <rPr>
        <sz val="7"/>
        <rFont val="Arial"/>
        <family val="2"/>
      </rPr>
      <t xml:space="preserve">
I declare, under penalties of perjury, that all claimed travel expenses are true and correct and are in conformity with Wis. Stat. 16.53 and related agreements.  This claim represents reasonable and actual expenses necessarily incurred by me personally in the performance of official duties and no portion was previously reimbursed to me by the State or any other source.</t>
    </r>
  </si>
  <si>
    <t>Audited in accordance with S. 16.53 Wis.Stats. and allowed by the provisions of Ch. 20:</t>
  </si>
  <si>
    <t xml:space="preserve">Date                              </t>
  </si>
  <si>
    <t xml:space="preserve">Date                               </t>
  </si>
  <si>
    <t>State Officer or Employe Name:</t>
  </si>
  <si>
    <t>TOTAL MILEAGE COSTS</t>
  </si>
  <si>
    <t>I certify that all expenses on this voucher conform to statutory, departmental or applicable collective bargaining provisions, and were necessary in the official performance of duties required by the State.  Expenditures are determined to be reasonable and proper, and that sufficient funds are available to pay this claim.</t>
  </si>
  <si>
    <t>Supervisor's Signature</t>
  </si>
  <si>
    <t xml:space="preserve"> Claimant's Signature</t>
  </si>
  <si>
    <t>Travel Dates</t>
  </si>
  <si>
    <t>PV Miles</t>
  </si>
  <si>
    <t>SV Avail</t>
  </si>
  <si>
    <t>Motorcycle</t>
  </si>
  <si>
    <t>INSTRUCTIONS:  Complete this form as you would the hand-written form, except:</t>
  </si>
  <si>
    <t>Personal Vehicle Miles</t>
  </si>
  <si>
    <t>PW=password</t>
  </si>
  <si>
    <t>Mode
of
Travel</t>
  </si>
  <si>
    <t>LodgStat</t>
  </si>
  <si>
    <t>No Lodging</t>
  </si>
  <si>
    <t>Dir Bill</t>
  </si>
  <si>
    <t>P Card</t>
  </si>
  <si>
    <t>This worksheet is where the maximum reimbursement amounts are set:</t>
  </si>
  <si>
    <t>Meal Reimbursement Rates:</t>
  </si>
  <si>
    <t>Breakfast</t>
  </si>
  <si>
    <t>Lunch</t>
  </si>
  <si>
    <t>Dinner</t>
  </si>
  <si>
    <t>In State</t>
  </si>
  <si>
    <t>Out of</t>
  </si>
  <si>
    <t>State</t>
  </si>
  <si>
    <t>Milwaukee</t>
  </si>
  <si>
    <t>Mileage Reimbursement Rates:</t>
  </si>
  <si>
    <t>In State Lodging Reimbursements:</t>
  </si>
  <si>
    <t>Pvt motorcycle</t>
  </si>
  <si>
    <t>Pvt aircraft</t>
  </si>
  <si>
    <t>Pvt auto w/cert govt vehicle not available</t>
  </si>
  <si>
    <t>Pvt auto w/out cert of non-availablility</t>
  </si>
  <si>
    <t>Amount</t>
  </si>
  <si>
    <t>YorN</t>
  </si>
  <si>
    <t>Yes</t>
  </si>
  <si>
    <t>No</t>
  </si>
  <si>
    <t>Allowable Amounts</t>
  </si>
  <si>
    <t>cause the correct reimbursement amount to apply.</t>
  </si>
  <si>
    <t xml:space="preserve">MM/YY
</t>
  </si>
  <si>
    <t>Pvt Aircraft</t>
  </si>
  <si>
    <t>Same Trip</t>
  </si>
  <si>
    <t>Department of Military Affairs</t>
  </si>
  <si>
    <t xml:space="preserve">s. 16.53, Wis. Stats.    </t>
  </si>
  <si>
    <t>In-State
Travel?</t>
  </si>
  <si>
    <t>Debit</t>
  </si>
  <si>
    <t>Credit</t>
  </si>
  <si>
    <t>Other Allowable
Expenses</t>
  </si>
  <si>
    <t>Total Allowable
Expenses</t>
  </si>
  <si>
    <t>Zip + 4</t>
  </si>
  <si>
    <t>From:</t>
  </si>
  <si>
    <t>Leave</t>
  </si>
  <si>
    <t>Before</t>
  </si>
  <si>
    <t>Return</t>
  </si>
  <si>
    <t>After</t>
  </si>
  <si>
    <t>Source</t>
  </si>
  <si>
    <t>Total Issues:</t>
  </si>
  <si>
    <t>Gold colored text means issue is &gt;30 days old.  Red colored text means issue is &gt;60 days old.</t>
  </si>
  <si>
    <t>WEM Staff</t>
  </si>
  <si>
    <t>Active Issues:</t>
  </si>
  <si>
    <t>Date</t>
  </si>
  <si>
    <t>Mark &amp; Mark</t>
  </si>
  <si>
    <t>Entered</t>
  </si>
  <si>
    <t>Cleared</t>
  </si>
  <si>
    <t>Note</t>
  </si>
  <si>
    <t>SE WI Res Mgt Gp</t>
  </si>
  <si>
    <t>State Agency Staff</t>
  </si>
  <si>
    <t>Skip</t>
  </si>
  <si>
    <t>K Behling</t>
  </si>
  <si>
    <t>Corrected problem of top several lines not properly handling personal vehicle values.  Found missing formulas in hidden column L.  Copied formulas the missing cells.  Problem fixed.</t>
  </si>
  <si>
    <t>NON-TAXABLE</t>
  </si>
  <si>
    <t>Removed "Beta" from file name &amp; sent version 20080521 to Karen B. for posting on website.</t>
  </si>
  <si>
    <t>Working in version "3 BETA" adding new reimbursement amounts that will automatically change on a specific date.</t>
  </si>
  <si>
    <t>"As Of" Date</t>
  </si>
  <si>
    <t>Created 2nd set of reimbursement amounts for meals, lodging &amp; mileage reimbursement rates and "As Of" dates.  Rewrote applicable formulas in the travel voucher to change reimbursement rates based on the "As Of" date.</t>
  </si>
  <si>
    <t>Meals</t>
  </si>
  <si>
    <t>Per Lisa Williamson, lodging should default to the state rate.  Changes can be added later as necessary</t>
  </si>
  <si>
    <t>Basic</t>
  </si>
  <si>
    <t>Rate</t>
  </si>
  <si>
    <t>Alternate</t>
  </si>
  <si>
    <t>Locations</t>
  </si>
  <si>
    <t>Racine</t>
  </si>
  <si>
    <t>Lodging</t>
  </si>
  <si>
    <t>Create two sets of reimbusement rates for lodging.  One for general and another for Milwaukee &amp; Racine Counties and a formula to determine which set applies.  See text file "ElecTravelVouchFormulas" for explaination of the formula.</t>
  </si>
  <si>
    <t>Corrected some minor formula related issues.</t>
  </si>
  <si>
    <t>Total:</t>
  </si>
  <si>
    <t>Added conditionial formatting to "Lodging" fields to turn them amber if the amount of lodging claimed is more than the allowable reimbursement.</t>
  </si>
  <si>
    <t>Waukesha</t>
  </si>
  <si>
    <t>SV Unavail</t>
  </si>
  <si>
    <t>State Vehicle</t>
  </si>
  <si>
    <t>Changed long &amp; unwieldy formulas in cells M35:M37 (mileage reimbursement rates) to DSUM formulas.   Then changed formulas in M35:M37 so that personal vehicle miles at the "SV Avail" rate and the "Motorcycle" rate totalling &lt;100 miles automatically are calculated at the "SV Unavail" rate.</t>
  </si>
  <si>
    <t>Proj.</t>
  </si>
  <si>
    <t>Created conditional formatting so that "Mode of Travel" field will turn red if "Personal Vehicle Miles" is entered, but "Mode of Travel" is left blank.</t>
  </si>
  <si>
    <t>Changed Validation rule in "Mode of Travel" field to indicate that an entry in this field is required.</t>
  </si>
  <si>
    <t>Notes:</t>
  </si>
  <si>
    <t>Changed the mileage rate calculations (cells p35.36.37) formulas to read '=If(Today()&gt;=' so that mileage rates quoted are as of the day the voucher is completed rather than the first date of travel (cell a23).  This will make it easier to see when new mileage rates take effect and discourage others from making inappropriate changes to formulas.</t>
  </si>
  <si>
    <t>Change max meal allowance from a meal-by-meal basis to a meals-per-day basis.  Changed the formulas in 'Taxable' &amp; 'non-taxable' columns to sum the costs of the 3 daily menals and allow the minimum of that amount or the sum of the max meal allowance sums found in column AM.</t>
  </si>
  <si>
    <r>
      <t>LODGING</t>
    </r>
    <r>
      <rPr>
        <sz val="8"/>
        <rFont val="Arial"/>
        <family val="2"/>
      </rPr>
      <t xml:space="preserve"> (amt paid
or pmt method)</t>
    </r>
  </si>
  <si>
    <t>Per email from Karen: 1) Drop 'In State Miles' column to make more froom for trip description.  Solution:  Can not delete 'In State Miles' column since it is involved with selecting meal payment rates.  Made each cell for trip description twice as tall to allow for two lines of text.</t>
  </si>
  <si>
    <t>Allowance</t>
  </si>
  <si>
    <t>|</t>
  </si>
  <si>
    <t>&gt;0</t>
  </si>
  <si>
    <t>=1</t>
  </si>
  <si>
    <t>'Per ver
miles'</t>
  </si>
  <si>
    <t xml:space="preserve">   |&gt; POV miles "SV Unavail' &gt;100 miles</t>
  </si>
  <si>
    <t xml:space="preserve">  |&gt; 'Lodging' is numberic=1</t>
  </si>
  <si>
    <t xml:space="preserve">  |&gt; 'Lodging' is text or blank=0</t>
  </si>
  <si>
    <t>|
|</t>
  </si>
  <si>
    <t xml:space="preserve">  |&gt; POV miles 'motorcycle'</t>
  </si>
  <si>
    <t>Changed formulas in column AB to accept total amount of claimed lodging expenses instead of accepting only the lesser of the actual expense or the State hotel rate.</t>
  </si>
  <si>
    <t>Changed the way mileage is reimbursed to accept &lt;100 miles on any line where a State vehicle is available and reimburse at the higher rate.  Changed the remaining formulas to accept mileage as appropriate by creating hidden formulas in columns AE, AF, and AG to make the appropriate calculations.</t>
  </si>
  <si>
    <r>
      <t xml:space="preserve">In the </t>
    </r>
    <r>
      <rPr>
        <b/>
        <sz val="12"/>
        <color indexed="13"/>
        <rFont val="Arial"/>
        <family val="2"/>
      </rPr>
      <t>yellow colored</t>
    </r>
    <r>
      <rPr>
        <b/>
        <sz val="12"/>
        <rFont val="Arial"/>
        <family val="2"/>
      </rPr>
      <t xml:space="preserve"> cells, select a value from the drop-down list which will</t>
    </r>
  </si>
  <si>
    <t>Sent new version 05 BETA Electronic Travel Voucher to Karen B. for testing.</t>
  </si>
  <si>
    <t xml:space="preserve">   |&gt; POV miles 'SV Avail' </t>
  </si>
  <si>
    <t>|&gt; Trip Nmbr</t>
  </si>
  <si>
    <t>Trip  Tot</t>
  </si>
  <si>
    <t>No Cost Lodging</t>
  </si>
  <si>
    <t>Created 'No Cost Lodging' option in Lodging field drop down list which moves all expenses from 'Taxable' to 'Nontaxable' without entering a lodging cost or payment method.</t>
  </si>
  <si>
    <t>Created mechanism to calculate POV mileage for trips &lt;100 miles and put that mileage in the higher reimbursement rate field as is allowd by rule.  Each trip is assigned in number in col AH and all POV miles for 'SV Avail' are totaled up to 100 miles in col AI.</t>
  </si>
  <si>
    <t xml:space="preserve">Travel Voucher                                                     </t>
  </si>
  <si>
    <t>DOCUMENT NUMBER     
FOR AGENCY USE ONLY</t>
  </si>
  <si>
    <t>Phone Number</t>
  </si>
  <si>
    <t>Employee ID Number</t>
  </si>
  <si>
    <t>Appropriation</t>
  </si>
  <si>
    <t>Department</t>
  </si>
  <si>
    <t>Account</t>
  </si>
  <si>
    <t xml:space="preserve">Project </t>
  </si>
  <si>
    <t>Location</t>
  </si>
  <si>
    <t>Program (Building)</t>
  </si>
  <si>
    <t>KAREN BEHLING</t>
  </si>
  <si>
    <t>version 1/17/2017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</si>
</sst>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quot;#,##0.00"/>
    <numFmt numFmtId="166" formatCode="00000"/>
    <numFmt numFmtId="167" formatCode="000\-00\-0000"/>
    <numFmt numFmtId="168" formatCode="mm/dd/yy"/>
    <numFmt numFmtId="169" formatCode="#,##0.000_);[Red]\(#,##0.000\)"/>
    <numFmt numFmtId="170" formatCode="[$-409]h:mm\ AM/PM;@"/>
    <numFmt numFmtId="171" formatCode="m/d/yyyy;@"/>
    <numFmt numFmtId="172" formatCode="&quot;$&quot;#,##0.000_);[Red]\(&quot;$&quot;#,##0.000\)"/>
    <numFmt numFmtId="173" formatCode="[$-409]d\-mmm\-yyyy;@"/>
    <numFmt numFmtId="174" formatCode="&quot;Yes&quot;;&quot;Yes&quot;;&quot;No&quot;"/>
    <numFmt numFmtId="175" formatCode="&quot;True&quot;;&quot;True&quot;;&quot;False&quot;"/>
    <numFmt numFmtId="176" formatCode="&quot;On&quot;;&quot;On&quot;;&quot;Off&quot;"/>
    <numFmt numFmtId="177" formatCode="[$€-2]\ #,##0.00_);[Red]\([$€-2]\ #,##0.00\)"/>
  </numFmts>
  <fonts count="57">
    <font>
      <sz val="10"/>
      <name val="Arial"/>
      <family val="0"/>
    </font>
    <font>
      <sz val="11"/>
      <color indexed="8"/>
      <name val="Calibri"/>
      <family val="2"/>
    </font>
    <font>
      <sz val="8"/>
      <name val="Arial"/>
      <family val="2"/>
    </font>
    <font>
      <b/>
      <sz val="8"/>
      <name val="Arial"/>
      <family val="2"/>
    </font>
    <font>
      <b/>
      <sz val="10"/>
      <name val="Arial"/>
      <family val="2"/>
    </font>
    <font>
      <sz val="7"/>
      <name val="Arial"/>
      <family val="2"/>
    </font>
    <font>
      <b/>
      <sz val="7"/>
      <name val="Arial"/>
      <family val="2"/>
    </font>
    <font>
      <b/>
      <sz val="12"/>
      <name val="Arial"/>
      <family val="2"/>
    </font>
    <font>
      <sz val="9"/>
      <name val="Arial"/>
      <family val="2"/>
    </font>
    <font>
      <sz val="9"/>
      <name val="Times New Roman"/>
      <family val="1"/>
    </font>
    <font>
      <sz val="8"/>
      <color indexed="22"/>
      <name val="Arial"/>
      <family val="2"/>
    </font>
    <font>
      <sz val="14"/>
      <name val="Arial"/>
      <family val="2"/>
    </font>
    <font>
      <sz val="12"/>
      <name val="Arial"/>
      <family val="2"/>
    </font>
    <font>
      <sz val="8"/>
      <color indexed="9"/>
      <name val="Arial"/>
      <family val="2"/>
    </font>
    <font>
      <sz val="8"/>
      <color indexed="55"/>
      <name val="Arial"/>
      <family val="2"/>
    </font>
    <font>
      <b/>
      <sz val="11"/>
      <name val="Arial"/>
      <family val="2"/>
    </font>
    <font>
      <sz val="10"/>
      <name val="Times New Roman"/>
      <family val="1"/>
    </font>
    <font>
      <b/>
      <sz val="10"/>
      <name val="Times New Roman"/>
      <family val="1"/>
    </font>
    <font>
      <sz val="10"/>
      <color indexed="9"/>
      <name val="Arial"/>
      <family val="2"/>
    </font>
    <font>
      <sz val="7.5"/>
      <name val="Arial"/>
      <family val="2"/>
    </font>
    <font>
      <sz val="10"/>
      <name val="Arial Narrow"/>
      <family val="2"/>
    </font>
    <font>
      <b/>
      <sz val="12"/>
      <color indexed="13"/>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15"/>
        <bgColor indexed="64"/>
      </patternFill>
    </fill>
    <fill>
      <patternFill patternType="solid">
        <fgColor theme="0"/>
        <bgColor indexed="64"/>
      </patternFill>
    </fill>
    <fill>
      <patternFill patternType="solid">
        <fgColor indexed="13"/>
        <bgColor indexed="64"/>
      </patternFill>
    </fill>
    <fill>
      <patternFill patternType="solid">
        <fgColor indexed="43"/>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style="thin"/>
      <right/>
      <top style="thin"/>
      <bottom/>
    </border>
    <border>
      <left/>
      <right/>
      <top/>
      <bottom style="thin"/>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right/>
      <top style="medium"/>
      <bottom style="medium"/>
    </border>
    <border>
      <left style="medium"/>
      <right/>
      <top style="medium"/>
      <bottom style="medium"/>
    </border>
    <border>
      <left style="thin"/>
      <right style="medium"/>
      <top style="medium"/>
      <bottom style="medium"/>
    </border>
    <border>
      <left style="thick"/>
      <right/>
      <top style="thin"/>
      <bottom style="medium"/>
    </border>
    <border>
      <left style="thick"/>
      <right/>
      <top/>
      <bottom/>
    </border>
    <border>
      <left style="thick"/>
      <right/>
      <top/>
      <bottom style="thick"/>
    </border>
    <border>
      <left/>
      <right/>
      <top/>
      <bottom style="thick"/>
    </border>
    <border>
      <left/>
      <right style="thick"/>
      <top/>
      <bottom/>
    </border>
    <border>
      <left/>
      <right style="thick"/>
      <top style="thick"/>
      <bottom/>
    </border>
    <border>
      <left/>
      <right style="thick"/>
      <top/>
      <bottom style="thick"/>
    </border>
    <border>
      <left/>
      <right/>
      <top/>
      <bottom style="medium"/>
    </border>
    <border>
      <left/>
      <right/>
      <top style="thick"/>
      <bottom style="thin"/>
    </border>
    <border>
      <left style="thin"/>
      <right style="thick"/>
      <top/>
      <bottom style="thin"/>
    </border>
    <border>
      <left/>
      <right style="thin"/>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right/>
      <top style="thick"/>
      <bottom/>
    </border>
    <border>
      <left/>
      <right/>
      <top style="thick"/>
      <bottom/>
    </border>
    <border>
      <left style="thin"/>
      <right style="thin"/>
      <top style="thin"/>
      <bottom/>
    </border>
    <border>
      <left style="thin"/>
      <right style="thin"/>
      <top/>
      <bottom/>
    </border>
    <border>
      <left style="dashDotDot"/>
      <right style="dashDotDot"/>
      <top/>
      <bottom/>
    </border>
    <border>
      <left style="dashDotDot"/>
      <right style="thick"/>
      <top/>
      <bottom/>
    </border>
    <border>
      <left style="thick"/>
      <right style="dashDotDot"/>
      <top/>
      <bottom style="thick"/>
    </border>
    <border>
      <left style="dashDotDot"/>
      <right style="dashDotDot"/>
      <top/>
      <bottom style="thick"/>
    </border>
    <border>
      <left style="dashDotDot"/>
      <right style="thick"/>
      <top/>
      <bottom style="thick"/>
    </border>
    <border>
      <left/>
      <right style="dashDotDot"/>
      <top/>
      <bottom style="thin"/>
    </border>
    <border>
      <left style="dashDotDot"/>
      <right style="dashDotDot"/>
      <top/>
      <bottom style="thin"/>
    </border>
    <border>
      <left style="dashDotDot"/>
      <right/>
      <top/>
      <bottom style="thin"/>
    </border>
    <border>
      <left style="dashDotDot"/>
      <right/>
      <top style="thin"/>
      <bottom style="thin"/>
    </border>
    <border>
      <left style="thin"/>
      <right style="thin"/>
      <top style="medium"/>
      <bottom style="thin"/>
    </border>
    <border>
      <left/>
      <right/>
      <top style="medium"/>
      <bottom style="thin"/>
    </border>
    <border>
      <left/>
      <right/>
      <top style="thin"/>
      <bottom style="thin"/>
    </border>
    <border>
      <left/>
      <right/>
      <top style="medium"/>
      <bottom/>
    </border>
    <border>
      <left/>
      <right style="thin"/>
      <top style="thin"/>
      <bottom style="thin"/>
    </border>
    <border>
      <left style="thin"/>
      <right/>
      <top/>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medium"/>
    </border>
    <border>
      <left style="thin"/>
      <right style="medium"/>
      <top/>
      <bottom style="medium"/>
    </border>
    <border>
      <left style="thin"/>
      <right style="thick"/>
      <top style="thin"/>
      <bottom style="thin"/>
    </border>
    <border>
      <left style="thin"/>
      <right/>
      <top/>
      <bottom style="medium"/>
    </border>
    <border>
      <left style="thin"/>
      <right/>
      <top style="medium"/>
      <bottom style="medium"/>
    </border>
    <border>
      <left style="thick"/>
      <right style="dotted">
        <color indexed="9"/>
      </right>
      <top/>
      <bottom/>
    </border>
    <border>
      <left style="dotted">
        <color indexed="9"/>
      </left>
      <right style="dotted">
        <color indexed="9"/>
      </right>
      <top/>
      <bottom/>
    </border>
    <border>
      <left style="thin"/>
      <right style="thin"/>
      <top/>
      <bottom style="medium"/>
    </border>
    <border>
      <left style="thin"/>
      <right style="thin"/>
      <top style="medium"/>
      <bottom/>
    </border>
    <border>
      <left style="hair">
        <color indexed="9"/>
      </left>
      <right/>
      <top/>
      <bottom/>
    </border>
    <border>
      <left style="thick"/>
      <right style="hair">
        <color indexed="9"/>
      </right>
      <top/>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dotted">
        <color indexed="9"/>
      </left>
      <right/>
      <top/>
      <bottom/>
    </border>
    <border>
      <left/>
      <right style="thin">
        <color indexed="9"/>
      </right>
      <top/>
      <bottom/>
    </border>
    <border>
      <left style="thin"/>
      <right/>
      <top style="thick"/>
      <bottom style="thin"/>
    </border>
    <border>
      <left/>
      <right style="thin"/>
      <top style="thick"/>
      <bottom style="thin"/>
    </border>
    <border>
      <left/>
      <right style="thick"/>
      <top style="thick"/>
      <bottom style="thin"/>
    </border>
    <border>
      <left/>
      <right style="thick"/>
      <top style="thin"/>
      <bottom style="thin"/>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style="thin"/>
      <top style="medium"/>
      <bottom/>
    </border>
    <border>
      <left style="medium"/>
      <right style="thin"/>
      <top/>
      <bottom/>
    </border>
    <border>
      <left style="thick"/>
      <right/>
      <top style="thin"/>
      <bottom style="thin"/>
    </border>
    <border>
      <left style="slantDashDot"/>
      <right/>
      <top/>
      <bottom style="slantDashDot"/>
    </border>
    <border>
      <left/>
      <right/>
      <top/>
      <bottom style="slantDashDot"/>
    </border>
    <border>
      <left/>
      <right style="slantDashDot"/>
      <top/>
      <bottom style="slantDashDot"/>
    </border>
    <border>
      <left style="slantDashDot"/>
      <right/>
      <top style="slantDashDot"/>
      <bottom/>
    </border>
    <border>
      <left/>
      <right/>
      <top style="slantDashDot"/>
      <bottom/>
    </border>
    <border>
      <left/>
      <right/>
      <top style="slantDashDot"/>
      <bottom style="hair"/>
    </border>
    <border>
      <left/>
      <right style="slantDashDot"/>
      <top style="slantDashDot"/>
      <bottom style="hair"/>
    </border>
    <border>
      <left style="slantDashDot"/>
      <right/>
      <top/>
      <bottom style="hair"/>
    </border>
    <border>
      <left/>
      <right/>
      <top/>
      <bottom style="hair"/>
    </border>
    <border>
      <left/>
      <right style="slantDashDot"/>
      <top/>
      <bottom style="hair"/>
    </border>
    <border>
      <left style="thick"/>
      <right/>
      <top style="thin"/>
      <bottom/>
    </border>
    <border>
      <left style="thick"/>
      <right/>
      <top/>
      <bottom style="thin"/>
    </border>
    <border>
      <left style="thin"/>
      <right/>
      <top style="medium"/>
      <bottom style="thin"/>
    </border>
    <border>
      <left/>
      <right style="thin"/>
      <top style="medium"/>
      <bottom style="thin"/>
    </border>
    <border>
      <left/>
      <right style="thick"/>
      <top style="thin"/>
      <bottom/>
    </border>
    <border>
      <left/>
      <right style="thick"/>
      <top/>
      <bottom style="thin"/>
    </border>
    <border>
      <left style="thick"/>
      <right/>
      <top style="thick"/>
      <bottom style="thin"/>
    </border>
    <border>
      <left style="medium"/>
      <right/>
      <top style="thin"/>
      <bottom style="thin"/>
    </border>
    <border>
      <left/>
      <right/>
      <top style="thin"/>
      <bottom style="medium"/>
    </border>
    <border>
      <left/>
      <right style="medium"/>
      <top style="thin"/>
      <bottom style="thin"/>
    </border>
    <border>
      <left style="medium"/>
      <right/>
      <top style="medium"/>
      <bottom style="thin"/>
    </border>
    <border>
      <left/>
      <right style="thick"/>
      <top style="medium"/>
      <bottom style="medium"/>
    </border>
    <border>
      <left/>
      <right style="thick"/>
      <top style="medium"/>
      <bottom style="thin"/>
    </border>
    <border>
      <left style="thin"/>
      <right/>
      <top style="thin"/>
      <bottom style="medium"/>
    </border>
    <border>
      <left/>
      <right style="thick"/>
      <top style="thin"/>
      <bottom style="medium"/>
    </border>
    <border>
      <left style="thin"/>
      <right/>
      <top style="medium"/>
      <bottom style="double"/>
    </border>
    <border>
      <left/>
      <right style="thick"/>
      <top style="medium"/>
      <bottom style="double"/>
    </border>
    <border>
      <left style="medium"/>
      <right/>
      <top style="thin"/>
      <bottom/>
    </border>
    <border>
      <left style="medium"/>
      <right/>
      <top style="medium"/>
      <bottom style="double"/>
    </border>
    <border>
      <left/>
      <right style="thin"/>
      <top style="medium"/>
      <bottom style="double"/>
    </border>
    <border>
      <left style="thin"/>
      <right/>
      <top style="double"/>
      <bottom/>
    </border>
    <border>
      <left/>
      <right style="thick"/>
      <top style="double"/>
      <bottom/>
    </border>
    <border>
      <left/>
      <right style="thin"/>
      <top style="medium"/>
      <bottom style="medium"/>
    </border>
    <border>
      <left/>
      <right style="thick"/>
      <top style="medium"/>
      <bottom/>
    </border>
    <border>
      <left/>
      <right style="thick"/>
      <top/>
      <bottom style="medium"/>
    </border>
    <border>
      <left/>
      <right style="medium"/>
      <top style="medium"/>
      <bottom style="thin"/>
    </border>
    <border>
      <left/>
      <right/>
      <top style="thin"/>
      <bottom style="thick"/>
    </border>
    <border>
      <left style="thick"/>
      <right/>
      <top style="medium"/>
      <bottom/>
    </border>
    <border>
      <left style="thick"/>
      <right/>
      <top/>
      <bottom style="medium"/>
    </border>
    <border>
      <left style="thick"/>
      <right/>
      <top style="medium"/>
      <bottom style="thin"/>
    </border>
    <border>
      <left style="thick"/>
      <right style="dashDotDo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52">
    <xf numFmtId="0" fontId="0" fillId="0" borderId="0" xfId="0" applyAlignment="1">
      <alignment/>
    </xf>
    <xf numFmtId="0" fontId="2" fillId="33" borderId="0" xfId="0" applyFont="1" applyFill="1" applyAlignment="1">
      <alignment/>
    </xf>
    <xf numFmtId="0" fontId="0" fillId="33" borderId="10" xfId="0" applyFont="1" applyFill="1" applyBorder="1" applyAlignment="1" applyProtection="1">
      <alignment horizontal="left" vertical="top"/>
      <protection/>
    </xf>
    <xf numFmtId="0" fontId="0" fillId="33" borderId="11" xfId="0" applyFont="1" applyFill="1" applyBorder="1" applyAlignment="1" applyProtection="1">
      <alignment horizontal="left" vertical="top"/>
      <protection/>
    </xf>
    <xf numFmtId="0" fontId="2" fillId="33" borderId="12"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horizontal="left" vertical="top"/>
      <protection/>
    </xf>
    <xf numFmtId="0" fontId="2" fillId="33" borderId="13" xfId="0" applyFont="1" applyFill="1" applyBorder="1" applyAlignment="1" applyProtection="1">
      <alignment horizontal="right" vertical="top"/>
      <protection/>
    </xf>
    <xf numFmtId="0" fontId="2" fillId="33" borderId="13" xfId="0" applyFont="1" applyFill="1" applyBorder="1" applyAlignment="1" applyProtection="1">
      <alignment horizontal="center" vertical="top"/>
      <protection/>
    </xf>
    <xf numFmtId="0" fontId="2" fillId="33" borderId="14" xfId="0" applyFont="1" applyFill="1" applyBorder="1" applyAlignment="1" applyProtection="1">
      <alignment horizontal="center" vertical="top"/>
      <protection/>
    </xf>
    <xf numFmtId="0" fontId="9" fillId="33" borderId="14" xfId="0" applyFont="1" applyFill="1" applyBorder="1" applyAlignment="1" applyProtection="1">
      <alignment horizontal="center" vertical="top"/>
      <protection locked="0"/>
    </xf>
    <xf numFmtId="0" fontId="9" fillId="33" borderId="15" xfId="0" applyFont="1" applyFill="1" applyBorder="1" applyAlignment="1" applyProtection="1">
      <alignment horizontal="center" vertical="top"/>
      <protection locked="0"/>
    </xf>
    <xf numFmtId="0" fontId="2" fillId="33" borderId="14" xfId="0" applyFont="1" applyFill="1" applyBorder="1" applyAlignment="1" applyProtection="1">
      <alignment horizontal="center" vertical="top"/>
      <protection locked="0"/>
    </xf>
    <xf numFmtId="0" fontId="2" fillId="33" borderId="15" xfId="0" applyFont="1" applyFill="1" applyBorder="1" applyAlignment="1" applyProtection="1">
      <alignment horizontal="center" vertical="top"/>
      <protection locked="0"/>
    </xf>
    <xf numFmtId="0" fontId="2" fillId="33" borderId="0" xfId="0" applyFont="1" applyFill="1" applyAlignment="1" applyProtection="1">
      <alignment/>
      <protection locked="0"/>
    </xf>
    <xf numFmtId="0" fontId="2" fillId="33" borderId="16" xfId="0" applyFont="1" applyFill="1" applyBorder="1" applyAlignment="1" applyProtection="1">
      <alignment horizontal="center" vertical="top"/>
      <protection locked="0"/>
    </xf>
    <xf numFmtId="0" fontId="2" fillId="33" borderId="17" xfId="0" applyFont="1" applyFill="1" applyBorder="1" applyAlignment="1" applyProtection="1">
      <alignment horizontal="center" vertical="top"/>
      <protection locked="0"/>
    </xf>
    <xf numFmtId="0" fontId="2" fillId="33" borderId="0" xfId="0" applyFont="1" applyFill="1" applyBorder="1" applyAlignment="1" applyProtection="1">
      <alignment horizontal="center" vertical="top"/>
      <protection/>
    </xf>
    <xf numFmtId="0" fontId="2" fillId="33" borderId="18"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0" xfId="0" applyFont="1" applyFill="1" applyBorder="1" applyAlignment="1" applyProtection="1">
      <alignment/>
      <protection/>
    </xf>
    <xf numFmtId="0" fontId="2" fillId="33" borderId="0" xfId="0" applyFont="1" applyFill="1" applyBorder="1" applyAlignment="1" applyProtection="1">
      <alignment/>
      <protection/>
    </xf>
    <xf numFmtId="0" fontId="2" fillId="33" borderId="0" xfId="0" applyFont="1" applyFill="1" applyAlignment="1">
      <alignment/>
    </xf>
    <xf numFmtId="0" fontId="2" fillId="33" borderId="21" xfId="0" applyFont="1" applyFill="1" applyBorder="1" applyAlignment="1" applyProtection="1">
      <alignment horizontal="center" vertical="top"/>
      <protection/>
    </xf>
    <xf numFmtId="0" fontId="2" fillId="33" borderId="22" xfId="0" applyFont="1" applyFill="1" applyBorder="1" applyAlignment="1" applyProtection="1">
      <alignment/>
      <protection/>
    </xf>
    <xf numFmtId="0" fontId="5" fillId="33" borderId="0" xfId="0" applyFont="1" applyFill="1" applyBorder="1" applyAlignment="1" applyProtection="1">
      <alignment horizontal="left" vertical="top" wrapText="1"/>
      <protection/>
    </xf>
    <xf numFmtId="0" fontId="3" fillId="33" borderId="22" xfId="0" applyFont="1" applyFill="1" applyBorder="1" applyAlignment="1" applyProtection="1">
      <alignment horizontal="left"/>
      <protection/>
    </xf>
    <xf numFmtId="0" fontId="3" fillId="33" borderId="23" xfId="0" applyFont="1" applyFill="1" applyBorder="1" applyAlignment="1" applyProtection="1">
      <alignment horizontal="left"/>
      <protection/>
    </xf>
    <xf numFmtId="0" fontId="2" fillId="33" borderId="24" xfId="0" applyFont="1" applyFill="1" applyBorder="1" applyAlignment="1" applyProtection="1">
      <alignment/>
      <protection/>
    </xf>
    <xf numFmtId="0" fontId="2" fillId="33" borderId="25" xfId="0" applyFont="1" applyFill="1" applyBorder="1" applyAlignment="1" applyProtection="1">
      <alignment/>
      <protection/>
    </xf>
    <xf numFmtId="0" fontId="9" fillId="33" borderId="13" xfId="0" applyFont="1" applyFill="1" applyBorder="1" applyAlignment="1" applyProtection="1">
      <alignment/>
      <protection/>
    </xf>
    <xf numFmtId="0" fontId="2" fillId="33" borderId="0" xfId="0" applyFont="1" applyFill="1" applyAlignment="1" applyProtection="1">
      <alignment/>
      <protection/>
    </xf>
    <xf numFmtId="0" fontId="2" fillId="33" borderId="22" xfId="0" applyFont="1" applyFill="1" applyBorder="1" applyAlignment="1" applyProtection="1">
      <alignment/>
      <protection/>
    </xf>
    <xf numFmtId="0" fontId="2" fillId="33" borderId="0" xfId="0" applyFont="1" applyFill="1" applyAlignment="1" applyProtection="1">
      <alignment/>
      <protection/>
    </xf>
    <xf numFmtId="168" fontId="9" fillId="33" borderId="13" xfId="0" applyNumberFormat="1" applyFont="1" applyFill="1" applyBorder="1" applyAlignment="1" applyProtection="1">
      <alignment horizontal="center" vertical="top"/>
      <protection/>
    </xf>
    <xf numFmtId="0" fontId="10" fillId="33" borderId="0" xfId="0" applyFont="1" applyFill="1" applyAlignment="1" applyProtection="1">
      <alignment/>
      <protection/>
    </xf>
    <xf numFmtId="0" fontId="0" fillId="33" borderId="26" xfId="0" applyFill="1" applyBorder="1" applyAlignment="1" applyProtection="1">
      <alignment/>
      <protection/>
    </xf>
    <xf numFmtId="0" fontId="0" fillId="33" borderId="25" xfId="0" applyFill="1" applyBorder="1" applyAlignment="1" applyProtection="1">
      <alignment/>
      <protection/>
    </xf>
    <xf numFmtId="0" fontId="0" fillId="33" borderId="22"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protection/>
    </xf>
    <xf numFmtId="8" fontId="0" fillId="33" borderId="0" xfId="0" applyNumberFormat="1" applyFill="1" applyBorder="1" applyAlignment="1" applyProtection="1">
      <alignment/>
      <protection/>
    </xf>
    <xf numFmtId="0" fontId="0" fillId="33" borderId="23" xfId="0" applyFill="1" applyBorder="1" applyAlignment="1" applyProtection="1">
      <alignment/>
      <protection/>
    </xf>
    <xf numFmtId="0" fontId="0" fillId="33" borderId="24" xfId="0" applyFill="1" applyBorder="1" applyAlignment="1" applyProtection="1">
      <alignment/>
      <protection/>
    </xf>
    <xf numFmtId="0" fontId="0" fillId="33" borderId="27" xfId="0" applyFill="1" applyBorder="1" applyAlignment="1" applyProtection="1">
      <alignment/>
      <protection/>
    </xf>
    <xf numFmtId="0" fontId="0" fillId="33" borderId="28" xfId="0" applyFill="1" applyBorder="1" applyAlignment="1" applyProtection="1">
      <alignment horizontal="center"/>
      <protection/>
    </xf>
    <xf numFmtId="0" fontId="12" fillId="33" borderId="22" xfId="0" applyFont="1" applyFill="1" applyBorder="1" applyAlignment="1" applyProtection="1">
      <alignment/>
      <protection/>
    </xf>
    <xf numFmtId="0" fontId="4" fillId="33" borderId="13" xfId="0" applyFont="1" applyFill="1" applyBorder="1" applyAlignment="1" applyProtection="1">
      <alignment horizontal="left" vertical="top" wrapText="1"/>
      <protection/>
    </xf>
    <xf numFmtId="0" fontId="13" fillId="33" borderId="22" xfId="0" applyFont="1" applyFill="1" applyBorder="1" applyAlignment="1" applyProtection="1">
      <alignment/>
      <protection/>
    </xf>
    <xf numFmtId="0" fontId="2" fillId="33" borderId="15" xfId="0" applyFont="1" applyFill="1" applyBorder="1" applyAlignment="1" applyProtection="1">
      <alignment horizontal="center" vertical="top"/>
      <protection/>
    </xf>
    <xf numFmtId="0" fontId="2" fillId="33" borderId="10" xfId="0" applyFont="1" applyFill="1" applyBorder="1" applyAlignment="1" applyProtection="1">
      <alignment horizontal="left" vertical="top" wrapText="1"/>
      <protection/>
    </xf>
    <xf numFmtId="0" fontId="5" fillId="33" borderId="0" xfId="0" applyFont="1" applyFill="1" applyBorder="1" applyAlignment="1" applyProtection="1">
      <alignment horizontal="left" wrapText="1"/>
      <protection/>
    </xf>
    <xf numFmtId="0" fontId="0" fillId="33" borderId="0" xfId="0" applyFont="1" applyFill="1" applyBorder="1" applyAlignment="1" applyProtection="1">
      <alignment horizontal="left" vertical="top" wrapText="1"/>
      <protection/>
    </xf>
    <xf numFmtId="0" fontId="0" fillId="33" borderId="29" xfId="0" applyFont="1" applyFill="1" applyBorder="1" applyAlignment="1" applyProtection="1">
      <alignment wrapText="1"/>
      <protection/>
    </xf>
    <xf numFmtId="0" fontId="2" fillId="33" borderId="10" xfId="0" applyFont="1" applyFill="1" applyBorder="1" applyAlignment="1" applyProtection="1">
      <alignment vertical="top"/>
      <protection/>
    </xf>
    <xf numFmtId="0" fontId="9" fillId="0" borderId="16" xfId="0" applyFont="1" applyFill="1" applyBorder="1" applyAlignment="1" applyProtection="1">
      <alignment horizontal="center" vertical="top" wrapText="1"/>
      <protection/>
    </xf>
    <xf numFmtId="0" fontId="9" fillId="0" borderId="30" xfId="0" applyFont="1" applyFill="1" applyBorder="1" applyAlignment="1" applyProtection="1">
      <alignment horizontal="center" vertical="top" wrapText="1"/>
      <protection/>
    </xf>
    <xf numFmtId="168" fontId="9" fillId="33" borderId="13" xfId="0" applyNumberFormat="1" applyFont="1" applyFill="1" applyBorder="1" applyAlignment="1" applyProtection="1">
      <alignment vertical="top"/>
      <protection/>
    </xf>
    <xf numFmtId="168" fontId="9" fillId="33" borderId="31" xfId="0" applyNumberFormat="1" applyFont="1" applyFill="1" applyBorder="1" applyAlignment="1" applyProtection="1">
      <alignment vertical="top"/>
      <protection/>
    </xf>
    <xf numFmtId="170" fontId="0" fillId="34" borderId="32" xfId="0" applyNumberFormat="1" applyFill="1" applyBorder="1" applyAlignment="1" applyProtection="1">
      <alignment/>
      <protection locked="0"/>
    </xf>
    <xf numFmtId="170" fontId="0" fillId="34" borderId="33" xfId="0" applyNumberFormat="1" applyFill="1" applyBorder="1" applyAlignment="1" applyProtection="1">
      <alignment/>
      <protection locked="0"/>
    </xf>
    <xf numFmtId="170" fontId="0" fillId="34" borderId="34" xfId="0" applyNumberFormat="1" applyFill="1" applyBorder="1" applyAlignment="1" applyProtection="1">
      <alignment/>
      <protection locked="0"/>
    </xf>
    <xf numFmtId="170" fontId="0" fillId="34" borderId="35" xfId="0" applyNumberFormat="1" applyFill="1" applyBorder="1" applyAlignment="1" applyProtection="1">
      <alignment/>
      <protection locked="0"/>
    </xf>
    <xf numFmtId="170" fontId="0" fillId="34" borderId="36" xfId="0" applyNumberFormat="1" applyFill="1" applyBorder="1" applyAlignment="1" applyProtection="1">
      <alignment/>
      <protection locked="0"/>
    </xf>
    <xf numFmtId="170" fontId="0" fillId="34" borderId="37" xfId="0" applyNumberFormat="1" applyFill="1" applyBorder="1" applyAlignment="1" applyProtection="1">
      <alignment/>
      <protection locked="0"/>
    </xf>
    <xf numFmtId="0" fontId="4" fillId="34" borderId="38" xfId="0" applyFont="1" applyFill="1" applyBorder="1" applyAlignment="1">
      <alignment/>
    </xf>
    <xf numFmtId="0" fontId="4" fillId="34" borderId="39" xfId="0" applyFont="1" applyFill="1" applyBorder="1" applyAlignment="1">
      <alignment horizontal="center"/>
    </xf>
    <xf numFmtId="0" fontId="0" fillId="34" borderId="39" xfId="0" applyFill="1" applyBorder="1" applyAlignment="1">
      <alignment/>
    </xf>
    <xf numFmtId="0" fontId="4" fillId="34" borderId="26" xfId="0" applyFont="1" applyFill="1" applyBorder="1" applyAlignment="1">
      <alignment horizontal="left"/>
    </xf>
    <xf numFmtId="0" fontId="0" fillId="0" borderId="40" xfId="0" applyBorder="1" applyAlignment="1">
      <alignment/>
    </xf>
    <xf numFmtId="0" fontId="4" fillId="34" borderId="22" xfId="0" applyFont="1" applyFill="1" applyBorder="1" applyAlignment="1">
      <alignment/>
    </xf>
    <xf numFmtId="0" fontId="4" fillId="34" borderId="0" xfId="0" applyFont="1" applyFill="1" applyBorder="1" applyAlignment="1">
      <alignment horizontal="center"/>
    </xf>
    <xf numFmtId="0" fontId="0" fillId="34" borderId="0" xfId="0" applyFill="1" applyBorder="1" applyAlignment="1">
      <alignment/>
    </xf>
    <xf numFmtId="0" fontId="0" fillId="34" borderId="25" xfId="0" applyFill="1" applyBorder="1" applyAlignment="1">
      <alignment/>
    </xf>
    <xf numFmtId="0" fontId="0" fillId="0" borderId="41" xfId="0" applyBorder="1" applyAlignment="1">
      <alignment/>
    </xf>
    <xf numFmtId="0" fontId="15" fillId="35" borderId="42" xfId="0" applyFont="1" applyFill="1" applyBorder="1" applyAlignment="1">
      <alignment horizontal="center"/>
    </xf>
    <xf numFmtId="0" fontId="15" fillId="35" borderId="43" xfId="0" applyFont="1" applyFill="1" applyBorder="1" applyAlignment="1">
      <alignment horizontal="center"/>
    </xf>
    <xf numFmtId="0" fontId="15" fillId="35" borderId="44" xfId="0" applyFont="1" applyFill="1" applyBorder="1" applyAlignment="1">
      <alignment horizontal="center"/>
    </xf>
    <xf numFmtId="0" fontId="15" fillId="35" borderId="45" xfId="0" applyFont="1" applyFill="1" applyBorder="1" applyAlignment="1">
      <alignment horizontal="center"/>
    </xf>
    <xf numFmtId="0" fontId="15" fillId="35" borderId="46" xfId="0" applyFont="1" applyFill="1" applyBorder="1" applyAlignment="1">
      <alignment horizontal="center"/>
    </xf>
    <xf numFmtId="173" fontId="0" fillId="0" borderId="47" xfId="0" applyNumberFormat="1" applyBorder="1" applyAlignment="1" applyProtection="1">
      <alignment vertical="top"/>
      <protection locked="0"/>
    </xf>
    <xf numFmtId="173" fontId="0" fillId="0" borderId="48" xfId="0" applyNumberFormat="1" applyBorder="1" applyAlignment="1" applyProtection="1">
      <alignment vertical="top"/>
      <protection locked="0"/>
    </xf>
    <xf numFmtId="0" fontId="0" fillId="0" borderId="48" xfId="0" applyBorder="1" applyAlignment="1" applyProtection="1">
      <alignment vertical="top" wrapText="1"/>
      <protection locked="0"/>
    </xf>
    <xf numFmtId="0" fontId="0" fillId="0" borderId="49" xfId="0" applyBorder="1" applyAlignment="1" applyProtection="1">
      <alignment vertical="top" wrapText="1"/>
      <protection locked="0"/>
    </xf>
    <xf numFmtId="173" fontId="0" fillId="36" borderId="47" xfId="0" applyNumberFormat="1" applyFill="1" applyBorder="1" applyAlignment="1" applyProtection="1">
      <alignment vertical="top"/>
      <protection locked="0"/>
    </xf>
    <xf numFmtId="173" fontId="0" fillId="36" borderId="48" xfId="0" applyNumberFormat="1" applyFill="1" applyBorder="1" applyAlignment="1" applyProtection="1">
      <alignment vertical="top"/>
      <protection locked="0"/>
    </xf>
    <xf numFmtId="0" fontId="0" fillId="36" borderId="48" xfId="0" applyFill="1" applyBorder="1" applyAlignment="1" applyProtection="1">
      <alignment vertical="top" wrapText="1"/>
      <protection locked="0"/>
    </xf>
    <xf numFmtId="0" fontId="0" fillId="36" borderId="49" xfId="0" applyFill="1" applyBorder="1" applyAlignment="1" applyProtection="1">
      <alignment vertical="top" wrapText="1"/>
      <protection locked="0"/>
    </xf>
    <xf numFmtId="0" fontId="0" fillId="0" borderId="16" xfId="0" applyBorder="1" applyAlignment="1">
      <alignment/>
    </xf>
    <xf numFmtId="22" fontId="0" fillId="0" borderId="0" xfId="0" applyNumberFormat="1" applyAlignment="1">
      <alignment/>
    </xf>
    <xf numFmtId="14" fontId="0" fillId="0" borderId="0" xfId="0" applyNumberFormat="1" applyAlignment="1">
      <alignment/>
    </xf>
    <xf numFmtId="2" fontId="0" fillId="0" borderId="0" xfId="0" applyNumberFormat="1" applyAlignment="1">
      <alignment/>
    </xf>
    <xf numFmtId="0" fontId="0" fillId="36" borderId="50" xfId="0" applyFill="1" applyBorder="1" applyAlignment="1" applyProtection="1">
      <alignment vertical="top" wrapText="1"/>
      <protection locked="0"/>
    </xf>
    <xf numFmtId="0" fontId="0" fillId="0" borderId="50" xfId="0" applyBorder="1" applyAlignment="1" applyProtection="1">
      <alignment vertical="top" wrapText="1"/>
      <protection locked="0"/>
    </xf>
    <xf numFmtId="0" fontId="16" fillId="33" borderId="51" xfId="0" applyFont="1" applyFill="1" applyBorder="1" applyAlignment="1" applyProtection="1">
      <alignment horizontal="center"/>
      <protection locked="0"/>
    </xf>
    <xf numFmtId="170" fontId="16" fillId="33" borderId="51" xfId="0" applyNumberFormat="1" applyFont="1" applyFill="1" applyBorder="1" applyAlignment="1" applyProtection="1">
      <alignment/>
      <protection locked="0"/>
    </xf>
    <xf numFmtId="0" fontId="16" fillId="33" borderId="51" xfId="0" applyNumberFormat="1" applyFont="1" applyFill="1" applyBorder="1" applyAlignment="1" applyProtection="1">
      <alignment/>
      <protection locked="0"/>
    </xf>
    <xf numFmtId="0" fontId="16" fillId="33" borderId="52" xfId="0" applyNumberFormat="1" applyFont="1" applyFill="1" applyBorder="1" applyAlignment="1" applyProtection="1">
      <alignment/>
      <protection locked="0"/>
    </xf>
    <xf numFmtId="8" fontId="16" fillId="33" borderId="51" xfId="0" applyNumberFormat="1" applyFont="1" applyFill="1" applyBorder="1" applyAlignment="1" applyProtection="1">
      <alignment/>
      <protection locked="0"/>
    </xf>
    <xf numFmtId="164" fontId="16" fillId="33" borderId="14" xfId="0" applyNumberFormat="1" applyFont="1" applyFill="1" applyBorder="1" applyAlignment="1" applyProtection="1">
      <alignment horizontal="center"/>
      <protection locked="0"/>
    </xf>
    <xf numFmtId="170" fontId="16" fillId="33" borderId="16" xfId="0" applyNumberFormat="1" applyFont="1" applyFill="1" applyBorder="1" applyAlignment="1" applyProtection="1">
      <alignment/>
      <protection locked="0"/>
    </xf>
    <xf numFmtId="0" fontId="16" fillId="33" borderId="14" xfId="0" applyNumberFormat="1" applyFont="1" applyFill="1" applyBorder="1" applyAlignment="1" applyProtection="1">
      <alignment/>
      <protection locked="0"/>
    </xf>
    <xf numFmtId="0" fontId="16" fillId="33" borderId="53" xfId="0" applyNumberFormat="1" applyFont="1" applyFill="1" applyBorder="1" applyAlignment="1" applyProtection="1">
      <alignment/>
      <protection locked="0"/>
    </xf>
    <xf numFmtId="8" fontId="16" fillId="33" borderId="14" xfId="0" applyNumberFormat="1" applyFont="1" applyFill="1" applyBorder="1" applyAlignment="1" applyProtection="1">
      <alignment/>
      <protection locked="0"/>
    </xf>
    <xf numFmtId="0" fontId="16" fillId="33" borderId="14" xfId="0" applyFont="1" applyFill="1" applyBorder="1" applyAlignment="1" applyProtection="1">
      <alignment horizontal="center"/>
      <protection locked="0"/>
    </xf>
    <xf numFmtId="0" fontId="16" fillId="33" borderId="10" xfId="0" applyNumberFormat="1" applyFont="1" applyFill="1" applyBorder="1" applyAlignment="1" applyProtection="1">
      <alignment/>
      <protection locked="0"/>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protection/>
    </xf>
    <xf numFmtId="0" fontId="17" fillId="33" borderId="14" xfId="0" applyNumberFormat="1" applyFont="1" applyFill="1" applyBorder="1" applyAlignment="1" applyProtection="1">
      <alignment/>
      <protection/>
    </xf>
    <xf numFmtId="0" fontId="16" fillId="33" borderId="14" xfId="0" applyNumberFormat="1" applyFont="1" applyFill="1" applyBorder="1" applyAlignment="1" applyProtection="1">
      <alignment/>
      <protection/>
    </xf>
    <xf numFmtId="8" fontId="17" fillId="33" borderId="14" xfId="0" applyNumberFormat="1" applyFont="1" applyFill="1" applyBorder="1" applyAlignment="1" applyProtection="1">
      <alignment/>
      <protection/>
    </xf>
    <xf numFmtId="40" fontId="17" fillId="33" borderId="14" xfId="0" applyNumberFormat="1" applyFont="1" applyFill="1" applyBorder="1" applyAlignment="1" applyProtection="1">
      <alignment horizontal="center"/>
      <protection/>
    </xf>
    <xf numFmtId="8" fontId="17" fillId="33" borderId="15" xfId="0" applyNumberFormat="1" applyFont="1" applyFill="1" applyBorder="1" applyAlignment="1" applyProtection="1">
      <alignment/>
      <protection/>
    </xf>
    <xf numFmtId="0" fontId="0" fillId="33" borderId="0" xfId="0" applyFont="1" applyFill="1" applyBorder="1" applyAlignment="1" applyProtection="1" quotePrefix="1">
      <alignment/>
      <protection/>
    </xf>
    <xf numFmtId="0" fontId="16" fillId="33" borderId="53" xfId="0" applyFont="1" applyFill="1" applyBorder="1" applyAlignment="1" applyProtection="1">
      <alignment horizontal="right"/>
      <protection/>
    </xf>
    <xf numFmtId="8" fontId="0" fillId="33" borderId="54" xfId="0" applyNumberFormat="1" applyFont="1" applyFill="1" applyBorder="1" applyAlignment="1" applyProtection="1">
      <alignment/>
      <protection/>
    </xf>
    <xf numFmtId="0" fontId="0" fillId="33" borderId="22" xfId="0" applyFont="1" applyFill="1" applyBorder="1" applyAlignment="1" applyProtection="1">
      <alignment/>
      <protection/>
    </xf>
    <xf numFmtId="8" fontId="16" fillId="33" borderId="55" xfId="0" applyNumberFormat="1" applyFont="1" applyFill="1" applyBorder="1" applyAlignment="1" applyProtection="1">
      <alignment horizontal="right"/>
      <protection/>
    </xf>
    <xf numFmtId="172" fontId="16" fillId="33" borderId="53" xfId="0" applyNumberFormat="1" applyFont="1" applyFill="1" applyBorder="1" applyAlignment="1" applyProtection="1">
      <alignment horizontal="right"/>
      <protection/>
    </xf>
    <xf numFmtId="169" fontId="9" fillId="33" borderId="53" xfId="0" applyNumberFormat="1" applyFont="1" applyFill="1" applyBorder="1" applyAlignment="1" applyProtection="1">
      <alignment horizontal="center"/>
      <protection/>
    </xf>
    <xf numFmtId="0" fontId="16" fillId="33" borderId="53" xfId="0" applyFont="1" applyFill="1" applyBorder="1" applyAlignment="1" applyProtection="1">
      <alignment horizontal="center"/>
      <protection/>
    </xf>
    <xf numFmtId="8" fontId="0" fillId="33" borderId="10" xfId="0" applyNumberFormat="1" applyFont="1" applyFill="1" applyBorder="1" applyAlignment="1" applyProtection="1">
      <alignment/>
      <protection/>
    </xf>
    <xf numFmtId="8" fontId="0" fillId="33" borderId="0" xfId="0" applyNumberFormat="1" applyFont="1" applyFill="1" applyBorder="1" applyAlignment="1" applyProtection="1">
      <alignment/>
      <protection/>
    </xf>
    <xf numFmtId="8" fontId="18" fillId="33" borderId="12" xfId="0" applyNumberFormat="1" applyFont="1" applyFill="1" applyBorder="1" applyAlignment="1" applyProtection="1">
      <alignment/>
      <protection/>
    </xf>
    <xf numFmtId="8" fontId="18" fillId="33" borderId="56" xfId="0" applyNumberFormat="1" applyFont="1" applyFill="1" applyBorder="1" applyAlignment="1" applyProtection="1">
      <alignment/>
      <protection/>
    </xf>
    <xf numFmtId="0" fontId="4" fillId="33" borderId="0" xfId="0" applyFont="1" applyFill="1" applyBorder="1" applyAlignment="1" applyProtection="1">
      <alignment horizontal="center"/>
      <protection/>
    </xf>
    <xf numFmtId="0" fontId="6" fillId="33" borderId="0" xfId="0" applyFont="1" applyFill="1" applyBorder="1" applyAlignment="1" applyProtection="1">
      <alignment horizontal="left" vertical="top" wrapText="1"/>
      <protection/>
    </xf>
    <xf numFmtId="0" fontId="3" fillId="33" borderId="0" xfId="0" applyFont="1" applyFill="1" applyBorder="1" applyAlignment="1" applyProtection="1">
      <alignment horizontal="left"/>
      <protection/>
    </xf>
    <xf numFmtId="0" fontId="3" fillId="33" borderId="24" xfId="0" applyFont="1" applyFill="1" applyBorder="1" applyAlignment="1" applyProtection="1">
      <alignment horizontal="left"/>
      <protection/>
    </xf>
    <xf numFmtId="0" fontId="9" fillId="33" borderId="0" xfId="0" applyFont="1" applyFill="1" applyBorder="1" applyAlignment="1" applyProtection="1">
      <alignment/>
      <protection/>
    </xf>
    <xf numFmtId="0" fontId="3" fillId="33" borderId="0" xfId="0" applyFont="1" applyFill="1" applyBorder="1" applyAlignment="1" applyProtection="1">
      <alignment horizontal="right"/>
      <protection/>
    </xf>
    <xf numFmtId="0" fontId="3" fillId="33" borderId="24" xfId="0" applyFont="1" applyFill="1" applyBorder="1" applyAlignment="1" applyProtection="1">
      <alignment horizontal="right"/>
      <protection/>
    </xf>
    <xf numFmtId="14" fontId="0" fillId="34" borderId="57" xfId="0" applyNumberFormat="1" applyFill="1" applyBorder="1" applyAlignment="1" applyProtection="1">
      <alignment/>
      <protection locked="0"/>
    </xf>
    <xf numFmtId="0" fontId="0" fillId="34" borderId="32" xfId="0" applyFill="1" applyBorder="1" applyAlignment="1" applyProtection="1">
      <alignment/>
      <protection locked="0"/>
    </xf>
    <xf numFmtId="0" fontId="0" fillId="34" borderId="33" xfId="0"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36" xfId="0" applyFill="1" applyBorder="1" applyAlignment="1" applyProtection="1">
      <alignment/>
      <protection locked="0"/>
    </xf>
    <xf numFmtId="0" fontId="0" fillId="34" borderId="37" xfId="0" applyFill="1" applyBorder="1" applyAlignment="1" applyProtection="1">
      <alignment/>
      <protection locked="0"/>
    </xf>
    <xf numFmtId="8" fontId="0" fillId="34" borderId="32" xfId="0" applyNumberFormat="1" applyFill="1" applyBorder="1" applyAlignment="1" applyProtection="1">
      <alignment/>
      <protection locked="0"/>
    </xf>
    <xf numFmtId="8" fontId="0" fillId="34" borderId="33" xfId="0" applyNumberFormat="1" applyFill="1" applyBorder="1" applyAlignment="1" applyProtection="1">
      <alignment/>
      <protection locked="0"/>
    </xf>
    <xf numFmtId="8" fontId="0" fillId="34" borderId="34" xfId="0" applyNumberFormat="1" applyFill="1" applyBorder="1" applyAlignment="1" applyProtection="1">
      <alignment/>
      <protection locked="0"/>
    </xf>
    <xf numFmtId="8" fontId="0" fillId="34" borderId="35" xfId="0" applyNumberFormat="1" applyFill="1" applyBorder="1" applyAlignment="1" applyProtection="1">
      <alignment/>
      <protection locked="0"/>
    </xf>
    <xf numFmtId="8" fontId="0" fillId="34" borderId="36" xfId="0" applyNumberFormat="1" applyFill="1" applyBorder="1" applyAlignment="1" applyProtection="1">
      <alignment/>
      <protection locked="0"/>
    </xf>
    <xf numFmtId="8" fontId="0" fillId="34" borderId="37" xfId="0" applyNumberFormat="1" applyFill="1" applyBorder="1" applyAlignment="1" applyProtection="1">
      <alignment/>
      <protection locked="0"/>
    </xf>
    <xf numFmtId="49" fontId="0" fillId="37" borderId="58" xfId="0" applyNumberFormat="1" applyFont="1" applyFill="1" applyBorder="1" applyAlignment="1" applyProtection="1">
      <alignment/>
      <protection locked="0"/>
    </xf>
    <xf numFmtId="49" fontId="0" fillId="37" borderId="59" xfId="0" applyNumberFormat="1" applyFont="1" applyFill="1" applyBorder="1" applyAlignment="1" applyProtection="1">
      <alignment/>
      <protection locked="0"/>
    </xf>
    <xf numFmtId="49" fontId="0" fillId="37" borderId="59" xfId="0" applyNumberFormat="1" applyFill="1" applyBorder="1" applyAlignment="1" applyProtection="1">
      <alignment/>
      <protection locked="0"/>
    </xf>
    <xf numFmtId="49" fontId="0" fillId="37" borderId="60" xfId="0" applyNumberFormat="1" applyFill="1" applyBorder="1" applyAlignment="1" applyProtection="1">
      <alignment/>
      <protection locked="0"/>
    </xf>
    <xf numFmtId="0" fontId="0" fillId="0" borderId="49" xfId="0" applyFont="1" applyBorder="1" applyAlignment="1" applyProtection="1">
      <alignment vertical="top" wrapText="1"/>
      <protection locked="0"/>
    </xf>
    <xf numFmtId="172" fontId="0" fillId="34" borderId="58" xfId="0" applyNumberFormat="1" applyFill="1" applyBorder="1" applyAlignment="1" applyProtection="1">
      <alignment/>
      <protection locked="0"/>
    </xf>
    <xf numFmtId="172" fontId="0" fillId="34" borderId="59" xfId="0" applyNumberFormat="1" applyFill="1" applyBorder="1" applyAlignment="1" applyProtection="1">
      <alignment/>
      <protection locked="0"/>
    </xf>
    <xf numFmtId="172" fontId="0" fillId="34" borderId="60" xfId="0" applyNumberFormat="1" applyFill="1" applyBorder="1" applyAlignment="1" applyProtection="1">
      <alignment/>
      <protection locked="0"/>
    </xf>
    <xf numFmtId="0" fontId="0" fillId="0" borderId="48" xfId="0" applyFont="1" applyBorder="1" applyAlignment="1" applyProtection="1">
      <alignment vertical="top" wrapText="1"/>
      <protection locked="0"/>
    </xf>
    <xf numFmtId="0" fontId="0" fillId="36" borderId="48" xfId="0" applyFont="1" applyFill="1" applyBorder="1" applyAlignment="1" applyProtection="1">
      <alignment vertical="top" wrapText="1"/>
      <protection locked="0"/>
    </xf>
    <xf numFmtId="0" fontId="0" fillId="36" borderId="49" xfId="0" applyFont="1" applyFill="1" applyBorder="1" applyAlignment="1" applyProtection="1">
      <alignment vertical="top" wrapText="1"/>
      <protection locked="0"/>
    </xf>
    <xf numFmtId="8" fontId="0" fillId="34" borderId="57" xfId="0" applyNumberFormat="1" applyFill="1" applyBorder="1" applyAlignment="1" applyProtection="1">
      <alignment/>
      <protection locked="0"/>
    </xf>
    <xf numFmtId="8" fontId="0" fillId="34" borderId="61" xfId="0" applyNumberFormat="1" applyFill="1" applyBorder="1" applyAlignment="1" applyProtection="1">
      <alignment/>
      <protection locked="0"/>
    </xf>
    <xf numFmtId="8" fontId="0" fillId="34" borderId="62" xfId="0" applyNumberFormat="1" applyFill="1" applyBorder="1" applyAlignment="1" applyProtection="1">
      <alignment/>
      <protection locked="0"/>
    </xf>
    <xf numFmtId="0" fontId="2" fillId="0" borderId="14" xfId="0" applyFont="1" applyFill="1" applyBorder="1" applyAlignment="1" applyProtection="1">
      <alignment horizontal="center" vertical="top" wrapText="1"/>
      <protection locked="0"/>
    </xf>
    <xf numFmtId="0" fontId="9" fillId="0" borderId="63" xfId="0" applyFont="1" applyFill="1" applyBorder="1" applyAlignment="1" applyProtection="1">
      <alignment horizontal="center" vertical="top" wrapText="1"/>
      <protection locked="0"/>
    </xf>
    <xf numFmtId="38" fontId="0" fillId="33" borderId="64" xfId="0" applyNumberFormat="1" applyFont="1" applyFill="1" applyBorder="1" applyAlignment="1" applyProtection="1">
      <alignment/>
      <protection/>
    </xf>
    <xf numFmtId="0" fontId="2" fillId="33" borderId="15" xfId="0" applyFont="1" applyFill="1" applyBorder="1" applyAlignment="1" applyProtection="1">
      <alignment vertical="top" wrapText="1"/>
      <protection/>
    </xf>
    <xf numFmtId="0" fontId="0" fillId="33" borderId="13" xfId="0" applyFont="1" applyFill="1" applyBorder="1" applyAlignment="1" applyProtection="1">
      <alignment horizontal="center" vertical="top"/>
      <protection/>
    </xf>
    <xf numFmtId="0" fontId="13" fillId="33" borderId="0" xfId="0" applyFont="1" applyFill="1" applyAlignment="1" applyProtection="1">
      <alignment/>
      <protection/>
    </xf>
    <xf numFmtId="165" fontId="13" fillId="33" borderId="0" xfId="0" applyNumberFormat="1" applyFont="1" applyFill="1" applyAlignment="1" applyProtection="1">
      <alignment/>
      <protection/>
    </xf>
    <xf numFmtId="0" fontId="19" fillId="33" borderId="18" xfId="0" applyFont="1" applyFill="1" applyBorder="1" applyAlignment="1" applyProtection="1">
      <alignment horizontal="center" vertical="center" wrapText="1"/>
      <protection/>
    </xf>
    <xf numFmtId="0" fontId="19" fillId="33" borderId="65" xfId="0" applyFont="1" applyFill="1" applyBorder="1" applyAlignment="1" applyProtection="1">
      <alignment horizontal="center" vertical="center" wrapText="1"/>
      <protection/>
    </xf>
    <xf numFmtId="0" fontId="19" fillId="33" borderId="20" xfId="0" applyFont="1" applyFill="1" applyBorder="1" applyAlignment="1" applyProtection="1">
      <alignment horizontal="center" vertical="center" wrapText="1"/>
      <protection/>
    </xf>
    <xf numFmtId="8" fontId="16" fillId="33" borderId="51" xfId="0" applyNumberFormat="1" applyFont="1" applyFill="1" applyBorder="1" applyAlignment="1" applyProtection="1">
      <alignment vertical="center"/>
      <protection locked="0"/>
    </xf>
    <xf numFmtId="8" fontId="16" fillId="33" borderId="33" xfId="0" applyNumberFormat="1" applyFont="1" applyFill="1" applyBorder="1" applyAlignment="1" applyProtection="1">
      <alignment vertical="center"/>
      <protection locked="0"/>
    </xf>
    <xf numFmtId="8" fontId="16" fillId="33" borderId="14" xfId="0" applyNumberFormat="1" applyFont="1" applyFill="1" applyBorder="1" applyAlignment="1" applyProtection="1">
      <alignment vertical="center"/>
      <protection locked="0"/>
    </xf>
    <xf numFmtId="8" fontId="16" fillId="33" borderId="35" xfId="0" applyNumberFormat="1" applyFont="1" applyFill="1" applyBorder="1" applyAlignment="1" applyProtection="1">
      <alignment vertical="center"/>
      <protection locked="0"/>
    </xf>
    <xf numFmtId="16" fontId="0" fillId="0" borderId="49" xfId="0" applyNumberFormat="1" applyBorder="1" applyAlignment="1" applyProtection="1">
      <alignment vertical="top" wrapText="1"/>
      <protection locked="0"/>
    </xf>
    <xf numFmtId="0" fontId="13" fillId="33" borderId="0" xfId="0" applyFont="1" applyFill="1" applyAlignment="1" applyProtection="1">
      <alignment/>
      <protection/>
    </xf>
    <xf numFmtId="0" fontId="13" fillId="33" borderId="0" xfId="0" applyFont="1" applyFill="1" applyAlignment="1" applyProtection="1">
      <alignment wrapText="1"/>
      <protection/>
    </xf>
    <xf numFmtId="0" fontId="13" fillId="33" borderId="0" xfId="0" applyFont="1" applyFill="1" applyAlignment="1">
      <alignment/>
    </xf>
    <xf numFmtId="1" fontId="13" fillId="33" borderId="0" xfId="0" applyNumberFormat="1" applyFont="1" applyFill="1" applyAlignment="1" applyProtection="1">
      <alignment/>
      <protection/>
    </xf>
    <xf numFmtId="0" fontId="13" fillId="33" borderId="66" xfId="0" applyFont="1" applyFill="1" applyBorder="1" applyAlignment="1" applyProtection="1">
      <alignment horizontal="center"/>
      <protection/>
    </xf>
    <xf numFmtId="1" fontId="13" fillId="33" borderId="67" xfId="0" applyNumberFormat="1" applyFont="1" applyFill="1" applyBorder="1" applyAlignment="1" applyProtection="1">
      <alignment horizontal="center"/>
      <protection/>
    </xf>
    <xf numFmtId="0" fontId="16" fillId="33" borderId="55" xfId="0" applyNumberFormat="1" applyFont="1" applyFill="1" applyBorder="1" applyAlignment="1" applyProtection="1">
      <alignment/>
      <protection locked="0"/>
    </xf>
    <xf numFmtId="0" fontId="3" fillId="33" borderId="41" xfId="0" applyFont="1" applyFill="1" applyBorder="1" applyAlignment="1" applyProtection="1">
      <alignment horizontal="center" vertical="center" wrapText="1"/>
      <protection/>
    </xf>
    <xf numFmtId="0" fontId="3" fillId="33" borderId="68" xfId="0" applyFont="1" applyFill="1" applyBorder="1" applyAlignment="1" applyProtection="1" quotePrefix="1">
      <alignment horizontal="center" vertical="center" wrapText="1"/>
      <protection/>
    </xf>
    <xf numFmtId="0" fontId="6" fillId="33" borderId="69" xfId="0" applyFont="1" applyFill="1" applyBorder="1" applyAlignment="1" applyProtection="1" quotePrefix="1">
      <alignment horizontal="center" vertical="center" wrapText="1"/>
      <protection/>
    </xf>
    <xf numFmtId="1" fontId="17" fillId="33" borderId="15" xfId="0" applyNumberFormat="1" applyFont="1" applyFill="1" applyBorder="1" applyAlignment="1" applyProtection="1">
      <alignment horizontal="right"/>
      <protection/>
    </xf>
    <xf numFmtId="0" fontId="13" fillId="33" borderId="67" xfId="0" applyFont="1" applyFill="1" applyBorder="1" applyAlignment="1" applyProtection="1">
      <alignment horizontal="center"/>
      <protection/>
    </xf>
    <xf numFmtId="0" fontId="13" fillId="33" borderId="0" xfId="0" applyFont="1" applyFill="1" applyAlignment="1" applyProtection="1">
      <alignment horizontal="left"/>
      <protection/>
    </xf>
    <xf numFmtId="0" fontId="13" fillId="33" borderId="70" xfId="0" applyFont="1" applyFill="1" applyBorder="1" applyAlignment="1" applyProtection="1">
      <alignment horizontal="left"/>
      <protection/>
    </xf>
    <xf numFmtId="0" fontId="13" fillId="33" borderId="71" xfId="0" applyFont="1" applyFill="1" applyBorder="1" applyAlignment="1" applyProtection="1">
      <alignment horizontal="center"/>
      <protection/>
    </xf>
    <xf numFmtId="0" fontId="13" fillId="33" borderId="0" xfId="0" applyFont="1" applyFill="1" applyAlignment="1">
      <alignment horizontal="center" wrapText="1"/>
    </xf>
    <xf numFmtId="0" fontId="13" fillId="33" borderId="67" xfId="0" applyFont="1" applyFill="1" applyBorder="1" applyAlignment="1">
      <alignment horizontal="center"/>
    </xf>
    <xf numFmtId="1" fontId="13" fillId="33" borderId="67" xfId="0" applyNumberFormat="1" applyFont="1" applyFill="1" applyBorder="1" applyAlignment="1" applyProtection="1">
      <alignment horizontal="center" wrapText="1"/>
      <protection/>
    </xf>
    <xf numFmtId="0" fontId="0" fillId="33" borderId="0" xfId="0" applyFont="1" applyFill="1" applyAlignment="1" applyProtection="1">
      <alignment/>
      <protection/>
    </xf>
    <xf numFmtId="0" fontId="7" fillId="33" borderId="0" xfId="0" applyFont="1" applyFill="1" applyBorder="1" applyAlignment="1" applyProtection="1">
      <alignment horizontal="left"/>
      <protection/>
    </xf>
    <xf numFmtId="0" fontId="7" fillId="38" borderId="72" xfId="0" applyFont="1" applyFill="1" applyBorder="1" applyAlignment="1" applyProtection="1">
      <alignment/>
      <protection/>
    </xf>
    <xf numFmtId="0" fontId="12" fillId="38" borderId="54" xfId="0" applyFont="1" applyFill="1" applyBorder="1" applyAlignment="1" applyProtection="1">
      <alignment/>
      <protection/>
    </xf>
    <xf numFmtId="0" fontId="2" fillId="38" borderId="54" xfId="0" applyFont="1" applyFill="1" applyBorder="1" applyAlignment="1">
      <alignment/>
    </xf>
    <xf numFmtId="0" fontId="2" fillId="38" borderId="54" xfId="0" applyFont="1" applyFill="1" applyBorder="1" applyAlignment="1">
      <alignment/>
    </xf>
    <xf numFmtId="0" fontId="2" fillId="38" borderId="73" xfId="0" applyFont="1" applyFill="1" applyBorder="1" applyAlignment="1">
      <alignment/>
    </xf>
    <xf numFmtId="0" fontId="7" fillId="38" borderId="74" xfId="0" applyFont="1" applyFill="1" applyBorder="1" applyAlignment="1" applyProtection="1">
      <alignment/>
      <protection/>
    </xf>
    <xf numFmtId="0" fontId="12" fillId="38" borderId="0" xfId="0" applyFont="1" applyFill="1" applyBorder="1" applyAlignment="1" applyProtection="1">
      <alignment/>
      <protection/>
    </xf>
    <xf numFmtId="0" fontId="2" fillId="38" borderId="0" xfId="0" applyFont="1" applyFill="1" applyBorder="1" applyAlignment="1">
      <alignment/>
    </xf>
    <xf numFmtId="0" fontId="2" fillId="38" borderId="0" xfId="0" applyFont="1" applyFill="1" applyBorder="1" applyAlignment="1">
      <alignment/>
    </xf>
    <xf numFmtId="0" fontId="2" fillId="38" borderId="75" xfId="0" applyFont="1" applyFill="1" applyBorder="1" applyAlignment="1">
      <alignment/>
    </xf>
    <xf numFmtId="0" fontId="7" fillId="38" borderId="76" xfId="0" applyFont="1" applyFill="1" applyBorder="1" applyAlignment="1" applyProtection="1">
      <alignment/>
      <protection/>
    </xf>
    <xf numFmtId="0" fontId="7" fillId="38" borderId="28" xfId="0" applyFont="1" applyFill="1" applyBorder="1" applyAlignment="1" applyProtection="1">
      <alignment/>
      <protection/>
    </xf>
    <xf numFmtId="0" fontId="2" fillId="38" borderId="28" xfId="0" applyFont="1" applyFill="1" applyBorder="1" applyAlignment="1">
      <alignment/>
    </xf>
    <xf numFmtId="0" fontId="2" fillId="38" borderId="28" xfId="0" applyFont="1" applyFill="1" applyBorder="1" applyAlignment="1">
      <alignment/>
    </xf>
    <xf numFmtId="0" fontId="2" fillId="38" borderId="77" xfId="0" applyFont="1" applyFill="1" applyBorder="1" applyAlignment="1">
      <alignment/>
    </xf>
    <xf numFmtId="20" fontId="20" fillId="33" borderId="51" xfId="0" applyNumberFormat="1" applyFont="1" applyFill="1" applyBorder="1" applyAlignment="1" applyProtection="1">
      <alignment wrapText="1"/>
      <protection locked="0"/>
    </xf>
    <xf numFmtId="18" fontId="20" fillId="33" borderId="51" xfId="0" applyNumberFormat="1" applyFont="1" applyFill="1" applyBorder="1" applyAlignment="1" applyProtection="1">
      <alignment wrapText="1"/>
      <protection locked="0"/>
    </xf>
    <xf numFmtId="14" fontId="20" fillId="33" borderId="14" xfId="0" applyNumberFormat="1" applyFont="1" applyFill="1" applyBorder="1" applyAlignment="1" applyProtection="1">
      <alignment wrapText="1"/>
      <protection locked="0"/>
    </xf>
    <xf numFmtId="14" fontId="20" fillId="33" borderId="16" xfId="0" applyNumberFormat="1" applyFont="1" applyFill="1" applyBorder="1" applyAlignment="1" applyProtection="1">
      <alignment wrapText="1"/>
      <protection locked="0"/>
    </xf>
    <xf numFmtId="14" fontId="20" fillId="33" borderId="17" xfId="0" applyNumberFormat="1" applyFont="1" applyFill="1" applyBorder="1" applyAlignment="1" applyProtection="1">
      <alignment wrapText="1"/>
      <protection locked="0"/>
    </xf>
    <xf numFmtId="0" fontId="13" fillId="33" borderId="67" xfId="0" applyFont="1" applyFill="1" applyBorder="1" applyAlignment="1" applyProtection="1">
      <alignment horizontal="center" wrapText="1"/>
      <protection/>
    </xf>
    <xf numFmtId="0" fontId="3" fillId="33" borderId="0" xfId="0" applyFont="1" applyFill="1" applyBorder="1" applyAlignment="1" applyProtection="1">
      <alignment/>
      <protection/>
    </xf>
    <xf numFmtId="0" fontId="13" fillId="33" borderId="78" xfId="0" applyFont="1" applyFill="1" applyBorder="1" applyAlignment="1" applyProtection="1">
      <alignment horizontal="left" wrapText="1"/>
      <protection/>
    </xf>
    <xf numFmtId="0" fontId="13" fillId="33" borderId="79" xfId="0" applyFont="1" applyFill="1" applyBorder="1" applyAlignment="1" applyProtection="1">
      <alignment horizontal="center"/>
      <protection/>
    </xf>
    <xf numFmtId="1" fontId="13" fillId="33" borderId="79" xfId="0" applyNumberFormat="1" applyFont="1" applyFill="1" applyBorder="1" applyAlignment="1" applyProtection="1">
      <alignment/>
      <protection/>
    </xf>
    <xf numFmtId="18" fontId="20" fillId="33" borderId="14" xfId="0" applyNumberFormat="1" applyFont="1" applyFill="1" applyBorder="1" applyAlignment="1" applyProtection="1">
      <alignment wrapText="1"/>
      <protection locked="0"/>
    </xf>
    <xf numFmtId="0" fontId="4" fillId="33" borderId="29" xfId="0" applyFont="1" applyFill="1" applyBorder="1" applyAlignment="1" applyProtection="1">
      <alignment horizontal="left" vertical="center" wrapText="1"/>
      <protection/>
    </xf>
    <xf numFmtId="0" fontId="0" fillId="33" borderId="29" xfId="0" applyFont="1" applyFill="1" applyBorder="1" applyAlignment="1" applyProtection="1">
      <alignment vertical="center" wrapText="1"/>
      <protection/>
    </xf>
    <xf numFmtId="0" fontId="0" fillId="33" borderId="15" xfId="0" applyFont="1" applyFill="1" applyBorder="1" applyAlignment="1" applyProtection="1">
      <alignment vertical="center" wrapText="1"/>
      <protection/>
    </xf>
    <xf numFmtId="0" fontId="16" fillId="39" borderId="14" xfId="0" applyNumberFormat="1" applyFont="1" applyFill="1" applyBorder="1" applyAlignment="1" applyProtection="1">
      <alignment/>
      <protection locked="0"/>
    </xf>
    <xf numFmtId="0" fontId="9" fillId="33" borderId="15" xfId="0" applyFont="1" applyFill="1" applyBorder="1" applyAlignment="1" applyProtection="1">
      <alignment horizontal="center" vertical="top"/>
      <protection locked="0"/>
    </xf>
    <xf numFmtId="0" fontId="9" fillId="33" borderId="55" xfId="0" applyFont="1" applyFill="1" applyBorder="1" applyAlignment="1" applyProtection="1">
      <alignment horizontal="center" vertical="top"/>
      <protection locked="0"/>
    </xf>
    <xf numFmtId="0" fontId="2" fillId="33" borderId="15" xfId="0" applyFont="1" applyFill="1" applyBorder="1" applyAlignment="1" applyProtection="1">
      <alignment horizontal="center" vertical="top"/>
      <protection locked="0"/>
    </xf>
    <xf numFmtId="0" fontId="2" fillId="33" borderId="55" xfId="0" applyFont="1" applyFill="1" applyBorder="1" applyAlignment="1" applyProtection="1">
      <alignment horizontal="center" vertical="top"/>
      <protection locked="0"/>
    </xf>
    <xf numFmtId="0" fontId="9" fillId="33" borderId="53" xfId="0" applyFont="1" applyFill="1" applyBorder="1" applyAlignment="1" applyProtection="1">
      <alignment horizontal="center" vertical="top"/>
      <protection locked="0"/>
    </xf>
    <xf numFmtId="0" fontId="3" fillId="33" borderId="0" xfId="0" applyFont="1" applyFill="1" applyBorder="1" applyAlignment="1" applyProtection="1">
      <alignment horizontal="left"/>
      <protection/>
    </xf>
    <xf numFmtId="0" fontId="2" fillId="33" borderId="0" xfId="0" applyFont="1" applyFill="1" applyBorder="1" applyAlignment="1" applyProtection="1">
      <alignment horizontal="left"/>
      <protection/>
    </xf>
    <xf numFmtId="0" fontId="9" fillId="33" borderId="14" xfId="0" applyFont="1" applyFill="1" applyBorder="1" applyAlignment="1" applyProtection="1">
      <alignment horizontal="center" vertical="top"/>
      <protection locked="0"/>
    </xf>
    <xf numFmtId="0" fontId="9" fillId="33" borderId="63" xfId="0" applyFont="1" applyFill="1" applyBorder="1" applyAlignment="1" applyProtection="1">
      <alignment horizontal="center" vertical="top"/>
      <protection locked="0"/>
    </xf>
    <xf numFmtId="0" fontId="0" fillId="33" borderId="17" xfId="0" applyFont="1" applyFill="1" applyBorder="1" applyAlignment="1" applyProtection="1">
      <alignment horizontal="center" vertical="top"/>
      <protection/>
    </xf>
    <xf numFmtId="0" fontId="0" fillId="33" borderId="13" xfId="0" applyFont="1" applyFill="1" applyBorder="1" applyAlignment="1" applyProtection="1">
      <alignment horizontal="center" vertical="top"/>
      <protection/>
    </xf>
    <xf numFmtId="0" fontId="0" fillId="39" borderId="15" xfId="0" applyFont="1" applyFill="1" applyBorder="1" applyAlignment="1" applyProtection="1">
      <alignment horizontal="center" vertical="top" wrapText="1"/>
      <protection/>
    </xf>
    <xf numFmtId="0" fontId="0" fillId="39" borderId="53" xfId="0" applyFont="1" applyFill="1" applyBorder="1" applyAlignment="1" applyProtection="1">
      <alignment horizontal="center" vertical="top" wrapText="1"/>
      <protection/>
    </xf>
    <xf numFmtId="0" fontId="0" fillId="39" borderId="55" xfId="0" applyFont="1" applyFill="1" applyBorder="1" applyAlignment="1" applyProtection="1">
      <alignment horizontal="center" vertical="top" wrapText="1"/>
      <protection/>
    </xf>
    <xf numFmtId="0" fontId="4" fillId="33" borderId="80" xfId="0"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wrapText="1"/>
      <protection/>
    </xf>
    <xf numFmtId="0" fontId="4" fillId="33" borderId="81" xfId="0" applyFont="1" applyFill="1" applyBorder="1" applyAlignment="1" applyProtection="1">
      <alignment horizontal="center" vertical="center" wrapText="1"/>
      <protection/>
    </xf>
    <xf numFmtId="0" fontId="4" fillId="33" borderId="82"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top" wrapText="1"/>
      <protection/>
    </xf>
    <xf numFmtId="0" fontId="2" fillId="33" borderId="53" xfId="0" applyFont="1" applyFill="1" applyBorder="1" applyAlignment="1" applyProtection="1">
      <alignment horizontal="center" vertical="top" wrapText="1"/>
      <protection/>
    </xf>
    <xf numFmtId="0" fontId="2" fillId="33" borderId="83" xfId="0" applyFont="1" applyFill="1" applyBorder="1" applyAlignment="1" applyProtection="1">
      <alignment horizontal="center" vertical="top" wrapText="1"/>
      <protection/>
    </xf>
    <xf numFmtId="0" fontId="2" fillId="33" borderId="12" xfId="0" applyFont="1" applyFill="1" applyBorder="1" applyAlignment="1" applyProtection="1">
      <alignment horizontal="center" vertical="top" wrapText="1"/>
      <protection/>
    </xf>
    <xf numFmtId="0" fontId="2" fillId="33" borderId="10" xfId="0" applyFont="1" applyFill="1" applyBorder="1" applyAlignment="1" applyProtection="1">
      <alignment horizontal="center" vertical="top" wrapText="1"/>
      <protection/>
    </xf>
    <xf numFmtId="0" fontId="2" fillId="33" borderId="11" xfId="0" applyFont="1" applyFill="1" applyBorder="1" applyAlignment="1" applyProtection="1">
      <alignment horizontal="center" vertical="top" wrapText="1"/>
      <protection/>
    </xf>
    <xf numFmtId="0" fontId="2" fillId="33" borderId="55" xfId="0" applyFont="1" applyFill="1" applyBorder="1" applyAlignment="1" applyProtection="1">
      <alignment horizontal="center" vertical="top" wrapText="1"/>
      <protection/>
    </xf>
    <xf numFmtId="0" fontId="9" fillId="0" borderId="15" xfId="0" applyFont="1" applyFill="1" applyBorder="1" applyAlignment="1" applyProtection="1">
      <alignment horizontal="center" vertical="top"/>
      <protection locked="0"/>
    </xf>
    <xf numFmtId="0" fontId="9" fillId="0" borderId="55" xfId="0" applyFont="1" applyFill="1" applyBorder="1" applyAlignment="1" applyProtection="1">
      <alignment horizontal="center" vertical="top"/>
      <protection locked="0"/>
    </xf>
    <xf numFmtId="0" fontId="0" fillId="33" borderId="29" xfId="0" applyFont="1" applyFill="1" applyBorder="1" applyAlignment="1" applyProtection="1">
      <alignment horizontal="center" vertical="center" wrapText="1"/>
      <protection/>
    </xf>
    <xf numFmtId="0" fontId="0" fillId="33" borderId="81" xfId="0" applyFont="1" applyFill="1" applyBorder="1" applyAlignment="1" applyProtection="1">
      <alignment horizontal="center" vertical="center" wrapText="1"/>
      <protection/>
    </xf>
    <xf numFmtId="0" fontId="9" fillId="0" borderId="17" xfId="0" applyFont="1" applyFill="1" applyBorder="1" applyAlignment="1" applyProtection="1">
      <alignment horizontal="left" vertical="top"/>
      <protection locked="0"/>
    </xf>
    <xf numFmtId="0" fontId="9" fillId="0" borderId="13" xfId="0" applyFont="1" applyFill="1" applyBorder="1" applyAlignment="1" applyProtection="1">
      <alignment horizontal="left" vertical="top"/>
      <protection locked="0"/>
    </xf>
    <xf numFmtId="0" fontId="2" fillId="33" borderId="53" xfId="0" applyFont="1" applyFill="1" applyBorder="1" applyAlignment="1" applyProtection="1">
      <alignment horizontal="left" vertical="top" wrapText="1"/>
      <protection locked="0"/>
    </xf>
    <xf numFmtId="0" fontId="2" fillId="33" borderId="83" xfId="0" applyFont="1" applyFill="1" applyBorder="1" applyAlignment="1" applyProtection="1">
      <alignment horizontal="left" vertical="top" wrapText="1"/>
      <protection locked="0"/>
    </xf>
    <xf numFmtId="0" fontId="13" fillId="33" borderId="0" xfId="0" applyFont="1" applyFill="1" applyAlignment="1" applyProtection="1">
      <alignment horizontal="center"/>
      <protection/>
    </xf>
    <xf numFmtId="0" fontId="3" fillId="33" borderId="72" xfId="0" applyFont="1" applyFill="1" applyBorder="1" applyAlignment="1" applyProtection="1">
      <alignment horizontal="center" vertical="center" wrapText="1"/>
      <protection/>
    </xf>
    <xf numFmtId="0" fontId="3" fillId="33" borderId="54" xfId="0" applyFont="1" applyFill="1" applyBorder="1" applyAlignment="1" applyProtection="1">
      <alignment horizontal="center" vertical="center" wrapText="1"/>
      <protection/>
    </xf>
    <xf numFmtId="0" fontId="3" fillId="33" borderId="73" xfId="0" applyFont="1" applyFill="1" applyBorder="1" applyAlignment="1" applyProtection="1">
      <alignment horizontal="center" vertical="center" wrapText="1"/>
      <protection/>
    </xf>
    <xf numFmtId="0" fontId="3" fillId="33" borderId="76"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77"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top" wrapText="1"/>
      <protection/>
    </xf>
    <xf numFmtId="0" fontId="2" fillId="33" borderId="13" xfId="0" applyFont="1" applyFill="1" applyBorder="1" applyAlignment="1" applyProtection="1">
      <alignment horizontal="center" vertical="top" wrapText="1"/>
      <protection/>
    </xf>
    <xf numFmtId="0" fontId="2" fillId="33" borderId="31" xfId="0" applyFont="1" applyFill="1" applyBorder="1" applyAlignment="1" applyProtection="1">
      <alignment horizontal="center" vertical="top" wrapText="1"/>
      <protection/>
    </xf>
    <xf numFmtId="0" fontId="2" fillId="0" borderId="12" xfId="0" applyFont="1" applyFill="1" applyBorder="1" applyAlignment="1" applyProtection="1">
      <alignment horizontal="center" vertical="top"/>
      <protection/>
    </xf>
    <xf numFmtId="0" fontId="2" fillId="0" borderId="11" xfId="0" applyFont="1" applyFill="1" applyBorder="1" applyAlignment="1" applyProtection="1">
      <alignment horizontal="center" vertical="top"/>
      <protection/>
    </xf>
    <xf numFmtId="0" fontId="2" fillId="0" borderId="17" xfId="0" applyFont="1" applyFill="1" applyBorder="1" applyAlignment="1" applyProtection="1">
      <alignment horizontal="center" vertical="top"/>
      <protection/>
    </xf>
    <xf numFmtId="0" fontId="2" fillId="0" borderId="31" xfId="0" applyFont="1" applyFill="1" applyBorder="1" applyAlignment="1" applyProtection="1">
      <alignment horizontal="center" vertical="top"/>
      <protection/>
    </xf>
    <xf numFmtId="0" fontId="2" fillId="33" borderId="65" xfId="0" applyFont="1" applyFill="1" applyBorder="1" applyAlignment="1" applyProtection="1">
      <alignment horizontal="center" vertical="center" wrapText="1"/>
      <protection/>
    </xf>
    <xf numFmtId="0" fontId="2" fillId="33" borderId="84" xfId="0" applyFont="1" applyFill="1" applyBorder="1" applyAlignment="1" applyProtection="1">
      <alignment horizontal="center" vertical="center" wrapText="1"/>
      <protection/>
    </xf>
    <xf numFmtId="0" fontId="2" fillId="33" borderId="53" xfId="0" applyFont="1" applyFill="1" applyBorder="1" applyAlignment="1" applyProtection="1">
      <alignment horizontal="center" vertical="top"/>
      <protection locked="0"/>
    </xf>
    <xf numFmtId="0" fontId="2" fillId="0" borderId="15" xfId="0" applyFont="1" applyFill="1" applyBorder="1" applyAlignment="1" applyProtection="1">
      <alignment horizontal="center" vertical="top"/>
      <protection locked="0"/>
    </xf>
    <xf numFmtId="0" fontId="2" fillId="0" borderId="55" xfId="0" applyFont="1" applyFill="1" applyBorder="1" applyAlignment="1" applyProtection="1">
      <alignment horizontal="center" vertical="top"/>
      <protection locked="0"/>
    </xf>
    <xf numFmtId="0" fontId="3" fillId="33" borderId="74"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75" xfId="0" applyFont="1" applyFill="1" applyBorder="1" applyAlignment="1" applyProtection="1">
      <alignment horizontal="center" vertical="center" wrapText="1"/>
      <protection/>
    </xf>
    <xf numFmtId="170" fontId="16" fillId="33" borderId="15" xfId="0" applyNumberFormat="1" applyFont="1" applyFill="1" applyBorder="1" applyAlignment="1" applyProtection="1">
      <alignment horizontal="center"/>
      <protection locked="0"/>
    </xf>
    <xf numFmtId="170" fontId="16" fillId="33" borderId="55" xfId="0" applyNumberFormat="1" applyFont="1" applyFill="1" applyBorder="1" applyAlignment="1" applyProtection="1">
      <alignment horizontal="center"/>
      <protection locked="0"/>
    </xf>
    <xf numFmtId="0" fontId="14" fillId="33" borderId="24" xfId="0" applyFont="1" applyFill="1" applyBorder="1" applyAlignment="1" applyProtection="1">
      <alignment horizontal="center" vertical="top"/>
      <protection/>
    </xf>
    <xf numFmtId="0" fontId="14" fillId="33" borderId="27" xfId="0" applyFont="1" applyFill="1" applyBorder="1" applyAlignment="1" applyProtection="1">
      <alignment horizontal="center" vertical="top"/>
      <protection/>
    </xf>
    <xf numFmtId="0" fontId="5" fillId="33" borderId="0" xfId="0" applyFont="1" applyFill="1" applyBorder="1" applyAlignment="1" applyProtection="1">
      <alignment horizontal="left" wrapText="1"/>
      <protection/>
    </xf>
    <xf numFmtId="0" fontId="5" fillId="33" borderId="0" xfId="0" applyFont="1" applyFill="1" applyBorder="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3" fillId="40" borderId="85" xfId="0" applyFont="1" applyFill="1" applyBorder="1" applyAlignment="1" applyProtection="1">
      <alignment horizontal="center" vertical="center" wrapText="1"/>
      <protection/>
    </xf>
    <xf numFmtId="0" fontId="3" fillId="40" borderId="86" xfId="0" applyFont="1" applyFill="1" applyBorder="1" applyAlignment="1" applyProtection="1">
      <alignment horizontal="center" vertical="center" wrapText="1"/>
      <protection/>
    </xf>
    <xf numFmtId="0" fontId="3" fillId="40" borderId="87" xfId="0" applyFont="1" applyFill="1" applyBorder="1" applyAlignment="1" applyProtection="1">
      <alignment horizontal="center" vertical="center" wrapText="1"/>
      <protection/>
    </xf>
    <xf numFmtId="0" fontId="3" fillId="33" borderId="88" xfId="0" applyFont="1" applyFill="1" applyBorder="1" applyAlignment="1" applyProtection="1">
      <alignment horizontal="center" vertical="center" wrapText="1"/>
      <protection/>
    </xf>
    <xf numFmtId="0" fontId="3" fillId="33" borderId="89" xfId="0" applyFont="1" applyFill="1" applyBorder="1" applyAlignment="1" applyProtection="1">
      <alignment horizontal="center" vertical="center" wrapText="1"/>
      <protection/>
    </xf>
    <xf numFmtId="0" fontId="3" fillId="33" borderId="61" xfId="0" applyFont="1" applyFill="1" applyBorder="1" applyAlignment="1" applyProtection="1">
      <alignment horizontal="center" vertical="center" wrapText="1"/>
      <protection/>
    </xf>
    <xf numFmtId="0" fontId="3" fillId="40" borderId="73" xfId="0" applyFont="1" applyFill="1" applyBorder="1" applyAlignment="1" applyProtection="1">
      <alignment horizontal="center" vertical="center" wrapText="1"/>
      <protection/>
    </xf>
    <xf numFmtId="0" fontId="3" fillId="40" borderId="75" xfId="0" applyFont="1" applyFill="1" applyBorder="1" applyAlignment="1" applyProtection="1">
      <alignment horizontal="center" vertical="center" wrapText="1"/>
      <protection/>
    </xf>
    <xf numFmtId="0" fontId="3" fillId="40" borderId="77" xfId="0" applyFont="1" applyFill="1" applyBorder="1" applyAlignment="1" applyProtection="1">
      <alignment horizontal="center" vertical="center" wrapText="1"/>
      <protection/>
    </xf>
    <xf numFmtId="171" fontId="0" fillId="33" borderId="90" xfId="0" applyNumberFormat="1" applyFont="1" applyFill="1" applyBorder="1" applyAlignment="1" applyProtection="1">
      <alignment horizontal="center"/>
      <protection locked="0"/>
    </xf>
    <xf numFmtId="171" fontId="0" fillId="33" borderId="55" xfId="0" applyNumberFormat="1" applyFont="1" applyFill="1" applyBorder="1" applyAlignment="1" applyProtection="1">
      <alignment horizontal="center"/>
      <protection locked="0"/>
    </xf>
    <xf numFmtId="171" fontId="0" fillId="33" borderId="90" xfId="0" applyNumberFormat="1" applyFont="1" applyFill="1" applyBorder="1" applyAlignment="1" applyProtection="1">
      <alignment horizontal="center"/>
      <protection locked="0"/>
    </xf>
    <xf numFmtId="0" fontId="6" fillId="33" borderId="22"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top" wrapText="1"/>
      <protection/>
    </xf>
    <xf numFmtId="0" fontId="8" fillId="41" borderId="91" xfId="0" applyFont="1" applyFill="1" applyBorder="1" applyAlignment="1" applyProtection="1">
      <alignment vertical="center"/>
      <protection locked="0"/>
    </xf>
    <xf numFmtId="0" fontId="8" fillId="41" borderId="92" xfId="0" applyFont="1" applyFill="1" applyBorder="1" applyAlignment="1" applyProtection="1">
      <alignment vertical="center"/>
      <protection locked="0"/>
    </xf>
    <xf numFmtId="0" fontId="8" fillId="41" borderId="93" xfId="0" applyFont="1" applyFill="1" applyBorder="1" applyAlignment="1" applyProtection="1">
      <alignment vertical="center"/>
      <protection locked="0"/>
    </xf>
    <xf numFmtId="0" fontId="3" fillId="41" borderId="94" xfId="0" applyFont="1" applyFill="1" applyBorder="1" applyAlignment="1" applyProtection="1">
      <alignment horizontal="center" vertical="center"/>
      <protection/>
    </xf>
    <xf numFmtId="0" fontId="3" fillId="41" borderId="95" xfId="0" applyFont="1" applyFill="1" applyBorder="1" applyAlignment="1" applyProtection="1">
      <alignment horizontal="center" vertical="center"/>
      <protection/>
    </xf>
    <xf numFmtId="0" fontId="2" fillId="41" borderId="96" xfId="0" applyFont="1" applyFill="1" applyBorder="1" applyAlignment="1" applyProtection="1">
      <alignment vertical="center"/>
      <protection/>
    </xf>
    <xf numFmtId="0" fontId="2" fillId="41" borderId="97" xfId="0" applyFont="1" applyFill="1" applyBorder="1" applyAlignment="1" applyProtection="1">
      <alignment vertical="center"/>
      <protection/>
    </xf>
    <xf numFmtId="0" fontId="8" fillId="41" borderId="98" xfId="0" applyFont="1" applyFill="1" applyBorder="1" applyAlignment="1" applyProtection="1">
      <alignment vertical="center"/>
      <protection locked="0"/>
    </xf>
    <xf numFmtId="0" fontId="8" fillId="41" borderId="99" xfId="0" applyFont="1" applyFill="1" applyBorder="1" applyAlignment="1" applyProtection="1">
      <alignment vertical="center"/>
      <protection locked="0"/>
    </xf>
    <xf numFmtId="0" fontId="8" fillId="41" borderId="100" xfId="0" applyFont="1" applyFill="1" applyBorder="1" applyAlignment="1" applyProtection="1">
      <alignment vertical="center"/>
      <protection locked="0"/>
    </xf>
    <xf numFmtId="164" fontId="20" fillId="33" borderId="15" xfId="0" applyNumberFormat="1" applyFont="1" applyFill="1" applyBorder="1" applyAlignment="1" applyProtection="1">
      <alignment horizontal="left" wrapText="1"/>
      <protection locked="0"/>
    </xf>
    <xf numFmtId="164" fontId="20" fillId="33" borderId="53" xfId="0" applyNumberFormat="1" applyFont="1" applyFill="1" applyBorder="1" applyAlignment="1" applyProtection="1">
      <alignment horizontal="left" wrapText="1"/>
      <protection locked="0"/>
    </xf>
    <xf numFmtId="164" fontId="20" fillId="33" borderId="55" xfId="0" applyNumberFormat="1" applyFont="1" applyFill="1" applyBorder="1" applyAlignment="1" applyProtection="1">
      <alignment horizontal="left" wrapText="1"/>
      <protection locked="0"/>
    </xf>
    <xf numFmtId="0" fontId="4" fillId="33" borderId="0" xfId="0" applyFont="1" applyFill="1" applyBorder="1" applyAlignment="1" applyProtection="1">
      <alignment horizontal="center"/>
      <protection/>
    </xf>
    <xf numFmtId="0" fontId="2" fillId="33" borderId="101" xfId="0" applyFont="1" applyFill="1" applyBorder="1" applyAlignment="1" applyProtection="1">
      <alignment horizontal="center" vertical="top" wrapText="1"/>
      <protection/>
    </xf>
    <xf numFmtId="17" fontId="9" fillId="0" borderId="102" xfId="0" applyNumberFormat="1" applyFont="1" applyFill="1" applyBorder="1" applyAlignment="1" applyProtection="1">
      <alignment horizontal="center" vertical="top"/>
      <protection locked="0"/>
    </xf>
    <xf numFmtId="17" fontId="9" fillId="0" borderId="31" xfId="0" applyNumberFormat="1" applyFont="1" applyFill="1" applyBorder="1" applyAlignment="1" applyProtection="1">
      <alignment horizontal="center" vertical="top"/>
      <protection locked="0"/>
    </xf>
    <xf numFmtId="170" fontId="16" fillId="33" borderId="103" xfId="0" applyNumberFormat="1" applyFont="1" applyFill="1" applyBorder="1" applyAlignment="1" applyProtection="1">
      <alignment horizontal="center"/>
      <protection locked="0"/>
    </xf>
    <xf numFmtId="170" fontId="16" fillId="33" borderId="104" xfId="0" applyNumberFormat="1" applyFont="1" applyFill="1" applyBorder="1" applyAlignment="1" applyProtection="1">
      <alignment horizontal="center"/>
      <protection locked="0"/>
    </xf>
    <xf numFmtId="0" fontId="2" fillId="0" borderId="17"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166" fontId="9" fillId="0" borderId="13" xfId="0" applyNumberFormat="1" applyFont="1" applyFill="1" applyBorder="1" applyAlignment="1" applyProtection="1">
      <alignment horizontal="left" vertical="top"/>
      <protection locked="0"/>
    </xf>
    <xf numFmtId="166" fontId="9" fillId="0" borderId="31" xfId="0" applyNumberFormat="1" applyFont="1" applyFill="1" applyBorder="1" applyAlignment="1" applyProtection="1">
      <alignment horizontal="left" vertical="top"/>
      <protection locked="0"/>
    </xf>
    <xf numFmtId="0" fontId="2" fillId="33" borderId="12" xfId="0" applyFont="1" applyFill="1" applyBorder="1" applyAlignment="1" applyProtection="1">
      <alignment horizontal="left" vertical="top"/>
      <protection/>
    </xf>
    <xf numFmtId="0" fontId="2" fillId="33" borderId="10" xfId="0" applyFont="1" applyFill="1" applyBorder="1" applyAlignment="1" applyProtection="1">
      <alignment horizontal="left" vertical="top"/>
      <protection/>
    </xf>
    <xf numFmtId="0" fontId="2" fillId="33" borderId="40" xfId="0" applyFont="1" applyFill="1" applyBorder="1" applyAlignment="1" applyProtection="1">
      <alignment horizontal="center" vertical="top" wrapText="1"/>
      <protection/>
    </xf>
    <xf numFmtId="0" fontId="2" fillId="33" borderId="16" xfId="0" applyFont="1" applyFill="1" applyBorder="1" applyAlignment="1" applyProtection="1">
      <alignment horizontal="center" vertical="top"/>
      <protection/>
    </xf>
    <xf numFmtId="0" fontId="2" fillId="0" borderId="12"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2" fillId="0" borderId="105" xfId="0" applyFont="1" applyFill="1" applyBorder="1" applyAlignment="1" applyProtection="1">
      <alignment horizontal="center"/>
      <protection/>
    </xf>
    <xf numFmtId="0" fontId="2" fillId="0" borderId="17"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2" fillId="0" borderId="106" xfId="0" applyFont="1" applyFill="1" applyBorder="1" applyAlignment="1" applyProtection="1">
      <alignment horizontal="center"/>
      <protection/>
    </xf>
    <xf numFmtId="0" fontId="4" fillId="33" borderId="107" xfId="0" applyFont="1" applyFill="1" applyBorder="1" applyAlignment="1" applyProtection="1">
      <alignment horizontal="left" vertical="center" wrapText="1"/>
      <protection/>
    </xf>
    <xf numFmtId="0" fontId="4" fillId="33" borderId="29" xfId="0" applyFont="1" applyFill="1" applyBorder="1" applyAlignment="1" applyProtection="1">
      <alignment horizontal="left" vertical="center" wrapText="1"/>
      <protection/>
    </xf>
    <xf numFmtId="0" fontId="2" fillId="33" borderId="14" xfId="0" applyFont="1" applyFill="1" applyBorder="1" applyAlignment="1" applyProtection="1">
      <alignment horizontal="center" vertical="top"/>
      <protection locked="0"/>
    </xf>
    <xf numFmtId="0" fontId="2" fillId="33" borderId="63" xfId="0" applyFont="1" applyFill="1" applyBorder="1" applyAlignment="1" applyProtection="1">
      <alignment horizontal="center" vertical="top"/>
      <protection locked="0"/>
    </xf>
    <xf numFmtId="8" fontId="20" fillId="33" borderId="108" xfId="0" applyNumberFormat="1" applyFont="1" applyFill="1" applyBorder="1" applyAlignment="1" applyProtection="1">
      <alignment horizontal="left" vertical="center"/>
      <protection locked="0"/>
    </xf>
    <xf numFmtId="8" fontId="20" fillId="33" borderId="55" xfId="0" applyNumberFormat="1" applyFont="1" applyFill="1" applyBorder="1" applyAlignment="1" applyProtection="1">
      <alignment horizontal="left" vertical="center"/>
      <protection locked="0"/>
    </xf>
    <xf numFmtId="0" fontId="2" fillId="33" borderId="109" xfId="0" applyFont="1" applyFill="1" applyBorder="1" applyAlignment="1" applyProtection="1">
      <alignment horizontal="right"/>
      <protection/>
    </xf>
    <xf numFmtId="8" fontId="16" fillId="33" borderId="15" xfId="0" applyNumberFormat="1" applyFont="1" applyFill="1" applyBorder="1" applyAlignment="1" applyProtection="1">
      <alignment horizontal="center" vertical="center"/>
      <protection locked="0"/>
    </xf>
    <xf numFmtId="8" fontId="16" fillId="33" borderId="110" xfId="0" applyNumberFormat="1" applyFont="1" applyFill="1" applyBorder="1" applyAlignment="1" applyProtection="1">
      <alignment horizontal="center" vertical="center"/>
      <protection locked="0"/>
    </xf>
    <xf numFmtId="8" fontId="20" fillId="33" borderId="111" xfId="0" applyNumberFormat="1" applyFont="1" applyFill="1" applyBorder="1" applyAlignment="1" applyProtection="1">
      <alignment horizontal="left" vertical="center"/>
      <protection locked="0"/>
    </xf>
    <xf numFmtId="8" fontId="20" fillId="33" borderId="104" xfId="0" applyNumberFormat="1" applyFont="1" applyFill="1" applyBorder="1" applyAlignment="1" applyProtection="1">
      <alignment horizontal="left" vertical="center"/>
      <protection locked="0"/>
    </xf>
    <xf numFmtId="8" fontId="16" fillId="33" borderId="53" xfId="0" applyNumberFormat="1" applyFont="1" applyFill="1" applyBorder="1" applyAlignment="1" applyProtection="1">
      <alignment horizontal="center" vertical="center"/>
      <protection locked="0"/>
    </xf>
    <xf numFmtId="165" fontId="16" fillId="33" borderId="15" xfId="0" applyNumberFormat="1" applyFont="1" applyFill="1" applyBorder="1" applyAlignment="1" applyProtection="1">
      <alignment horizontal="center" vertical="center"/>
      <protection/>
    </xf>
    <xf numFmtId="165" fontId="16" fillId="33" borderId="83" xfId="0" applyNumberFormat="1"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wrapText="1"/>
      <protection/>
    </xf>
    <xf numFmtId="0" fontId="2" fillId="33" borderId="112" xfId="0" applyFont="1" applyFill="1" applyBorder="1" applyAlignment="1" applyProtection="1">
      <alignment horizontal="center" vertical="center" wrapText="1"/>
      <protection/>
    </xf>
    <xf numFmtId="8" fontId="16" fillId="33" borderId="103" xfId="0" applyNumberFormat="1" applyFont="1" applyFill="1" applyBorder="1" applyAlignment="1" applyProtection="1">
      <alignment horizontal="center" vertical="center"/>
      <protection/>
    </xf>
    <xf numFmtId="165" fontId="16" fillId="33" borderId="113" xfId="0" applyNumberFormat="1" applyFont="1" applyFill="1" applyBorder="1" applyAlignment="1" applyProtection="1">
      <alignment horizontal="center" vertical="center"/>
      <protection/>
    </xf>
    <xf numFmtId="0" fontId="3" fillId="33" borderId="10" xfId="0" applyFont="1" applyFill="1" applyBorder="1" applyAlignment="1" applyProtection="1">
      <alignment horizontal="right"/>
      <protection/>
    </xf>
    <xf numFmtId="8" fontId="16" fillId="33" borderId="108" xfId="0" applyNumberFormat="1" applyFont="1" applyFill="1" applyBorder="1" applyAlignment="1" applyProtection="1">
      <alignment horizontal="center" vertical="center"/>
      <protection/>
    </xf>
    <xf numFmtId="8" fontId="16" fillId="33" borderId="55" xfId="0" applyNumberFormat="1" applyFont="1" applyFill="1" applyBorder="1" applyAlignment="1" applyProtection="1">
      <alignment horizontal="center" vertical="center"/>
      <protection/>
    </xf>
    <xf numFmtId="0" fontId="9" fillId="33" borderId="13" xfId="0" applyFont="1" applyFill="1" applyBorder="1" applyAlignment="1" applyProtection="1">
      <alignment horizontal="left"/>
      <protection/>
    </xf>
    <xf numFmtId="0" fontId="9" fillId="33" borderId="13" xfId="0" applyFont="1" applyFill="1" applyBorder="1" applyAlignment="1" applyProtection="1">
      <alignment/>
      <protection/>
    </xf>
    <xf numFmtId="0" fontId="4" fillId="33" borderId="0"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4" fillId="33" borderId="112" xfId="0" applyFont="1" applyFill="1" applyBorder="1" applyAlignment="1" applyProtection="1">
      <alignment horizontal="center" vertical="center"/>
      <protection/>
    </xf>
    <xf numFmtId="8" fontId="17" fillId="33" borderId="14" xfId="0" applyNumberFormat="1" applyFont="1" applyFill="1" applyBorder="1" applyAlignment="1" applyProtection="1">
      <alignment horizontal="center"/>
      <protection/>
    </xf>
    <xf numFmtId="8" fontId="17" fillId="33" borderId="35" xfId="0" applyNumberFormat="1" applyFont="1" applyFill="1" applyBorder="1" applyAlignment="1" applyProtection="1">
      <alignment horizontal="center"/>
      <protection/>
    </xf>
    <xf numFmtId="165" fontId="16" fillId="33" borderId="114" xfId="0" applyNumberFormat="1" applyFont="1" applyFill="1" applyBorder="1" applyAlignment="1" applyProtection="1">
      <alignment horizontal="center" vertical="center"/>
      <protection/>
    </xf>
    <xf numFmtId="165" fontId="16" fillId="33" borderId="115" xfId="0" applyNumberFormat="1" applyFont="1" applyFill="1" applyBorder="1" applyAlignment="1" applyProtection="1">
      <alignment horizontal="center" vertical="center"/>
      <protection/>
    </xf>
    <xf numFmtId="165" fontId="4" fillId="33" borderId="116" xfId="0" applyNumberFormat="1" applyFont="1" applyFill="1" applyBorder="1" applyAlignment="1" applyProtection="1">
      <alignment horizontal="center"/>
      <protection/>
    </xf>
    <xf numFmtId="165" fontId="4" fillId="33" borderId="117" xfId="0" applyNumberFormat="1" applyFont="1" applyFill="1" applyBorder="1" applyAlignment="1" applyProtection="1">
      <alignment horizontal="center"/>
      <protection/>
    </xf>
    <xf numFmtId="8" fontId="16" fillId="33" borderId="118" xfId="0" applyNumberFormat="1" applyFont="1" applyFill="1" applyBorder="1" applyAlignment="1" applyProtection="1">
      <alignment horizontal="center" vertical="center"/>
      <protection/>
    </xf>
    <xf numFmtId="8" fontId="16" fillId="33" borderId="11" xfId="0" applyNumberFormat="1" applyFont="1" applyFill="1" applyBorder="1" applyAlignment="1" applyProtection="1">
      <alignment horizontal="center" vertical="center"/>
      <protection/>
    </xf>
    <xf numFmtId="8" fontId="4" fillId="33" borderId="119" xfId="0" applyNumberFormat="1" applyFont="1" applyFill="1" applyBorder="1" applyAlignment="1" applyProtection="1">
      <alignment horizontal="center"/>
      <protection/>
    </xf>
    <xf numFmtId="8" fontId="4" fillId="33" borderId="120" xfId="0" applyNumberFormat="1" applyFont="1" applyFill="1" applyBorder="1" applyAlignment="1" applyProtection="1">
      <alignment horizontal="center"/>
      <protection/>
    </xf>
    <xf numFmtId="8" fontId="4" fillId="0" borderId="121" xfId="0" applyNumberFormat="1" applyFont="1" applyBorder="1" applyAlignment="1" applyProtection="1">
      <alignment horizontal="center" vertical="center"/>
      <protection/>
    </xf>
    <xf numFmtId="0" fontId="4" fillId="0" borderId="122"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8" fontId="17" fillId="33" borderId="34" xfId="0" applyNumberFormat="1" applyFont="1" applyFill="1" applyBorder="1" applyAlignment="1" applyProtection="1">
      <alignment horizontal="center"/>
      <protection/>
    </xf>
    <xf numFmtId="0" fontId="2" fillId="33" borderId="109" xfId="0" applyFont="1" applyFill="1" applyBorder="1" applyAlignment="1" applyProtection="1">
      <alignment horizontal="center" vertical="top"/>
      <protection/>
    </xf>
    <xf numFmtId="0" fontId="2" fillId="33" borderId="115" xfId="0" applyFont="1" applyFill="1" applyBorder="1" applyAlignment="1" applyProtection="1">
      <alignment horizontal="center" vertical="top"/>
      <protection/>
    </xf>
    <xf numFmtId="0" fontId="2" fillId="33" borderId="123" xfId="0" applyFont="1" applyFill="1" applyBorder="1" applyAlignment="1" applyProtection="1">
      <alignment horizontal="center" vertical="center" wrapText="1"/>
      <protection/>
    </xf>
    <xf numFmtId="0" fontId="3" fillId="33" borderId="124" xfId="0" applyFont="1" applyFill="1" applyBorder="1" applyAlignment="1" applyProtection="1">
      <alignment horizontal="center" vertical="center" wrapText="1"/>
      <protection/>
    </xf>
    <xf numFmtId="0" fontId="3" fillId="33" borderId="125" xfId="0" applyFont="1" applyFill="1" applyBorder="1" applyAlignment="1" applyProtection="1">
      <alignment horizontal="center" vertical="center" wrapText="1"/>
      <protection/>
    </xf>
    <xf numFmtId="8" fontId="16" fillId="33" borderId="103" xfId="0" applyNumberFormat="1" applyFont="1" applyFill="1" applyBorder="1" applyAlignment="1" applyProtection="1">
      <alignment horizontal="center" vertical="center"/>
      <protection locked="0"/>
    </xf>
    <xf numFmtId="8" fontId="16" fillId="33" borderId="126" xfId="0" applyNumberFormat="1" applyFont="1" applyFill="1" applyBorder="1" applyAlignment="1" applyProtection="1">
      <alignment horizontal="center" vertical="center"/>
      <protection locked="0"/>
    </xf>
    <xf numFmtId="8" fontId="17" fillId="33" borderId="65" xfId="0" applyNumberFormat="1" applyFont="1" applyFill="1" applyBorder="1" applyAlignment="1" applyProtection="1">
      <alignment horizontal="center" vertical="center"/>
      <protection locked="0"/>
    </xf>
    <xf numFmtId="8" fontId="17" fillId="33" borderId="112" xfId="0" applyNumberFormat="1" applyFont="1" applyFill="1" applyBorder="1" applyAlignment="1" applyProtection="1">
      <alignment horizontal="center" vertical="center"/>
      <protection locked="0"/>
    </xf>
    <xf numFmtId="0" fontId="3" fillId="33" borderId="127" xfId="0" applyFont="1" applyFill="1" applyBorder="1" applyAlignment="1" applyProtection="1">
      <alignment horizontal="right"/>
      <protection/>
    </xf>
    <xf numFmtId="0" fontId="5" fillId="33" borderId="22" xfId="0" applyFont="1" applyFill="1" applyBorder="1" applyAlignment="1" applyProtection="1">
      <alignment horizontal="left" vertical="top" wrapText="1"/>
      <protection/>
    </xf>
    <xf numFmtId="0" fontId="9" fillId="33" borderId="102" xfId="0" applyFont="1" applyFill="1" applyBorder="1" applyAlignment="1" applyProtection="1">
      <alignment horizontal="center"/>
      <protection locked="0"/>
    </xf>
    <xf numFmtId="0" fontId="9" fillId="33" borderId="13" xfId="0" applyFont="1" applyFill="1" applyBorder="1" applyAlignment="1" applyProtection="1">
      <alignment horizontal="center"/>
      <protection locked="0"/>
    </xf>
    <xf numFmtId="14" fontId="9" fillId="33" borderId="102" xfId="0" applyNumberFormat="1" applyFont="1" applyFill="1" applyBorder="1" applyAlignment="1" applyProtection="1">
      <alignment horizontal="center"/>
      <protection/>
    </xf>
    <xf numFmtId="14" fontId="9" fillId="33" borderId="13" xfId="0" applyNumberFormat="1" applyFont="1" applyFill="1" applyBorder="1" applyAlignment="1" applyProtection="1">
      <alignment horizontal="center"/>
      <protection/>
    </xf>
    <xf numFmtId="0" fontId="0" fillId="33" borderId="53" xfId="0" applyFont="1" applyFill="1" applyBorder="1" applyAlignment="1" applyProtection="1">
      <alignment horizontal="left" vertical="center" wrapText="1"/>
      <protection locked="0"/>
    </xf>
    <xf numFmtId="0" fontId="0" fillId="33" borderId="83" xfId="0" applyFont="1" applyFill="1" applyBorder="1" applyAlignment="1" applyProtection="1">
      <alignment horizontal="left" vertical="center" wrapText="1"/>
      <protection locked="0"/>
    </xf>
    <xf numFmtId="0" fontId="2" fillId="33" borderId="19" xfId="0" applyFont="1" applyFill="1" applyBorder="1" applyAlignment="1" applyProtection="1">
      <alignment horizontal="right" wrapText="1"/>
      <protection/>
    </xf>
    <xf numFmtId="0" fontId="2" fillId="33" borderId="18" xfId="0" applyFont="1" applyFill="1" applyBorder="1" applyAlignment="1" applyProtection="1">
      <alignment horizontal="right" wrapText="1"/>
      <protection/>
    </xf>
    <xf numFmtId="49" fontId="9" fillId="33" borderId="90" xfId="0" applyNumberFormat="1" applyFont="1" applyFill="1" applyBorder="1" applyAlignment="1" applyProtection="1">
      <alignment horizontal="center" vertical="top"/>
      <protection locked="0"/>
    </xf>
    <xf numFmtId="49" fontId="9" fillId="33" borderId="53" xfId="0" applyNumberFormat="1" applyFont="1" applyFill="1" applyBorder="1" applyAlignment="1" applyProtection="1">
      <alignment horizontal="center" vertical="top"/>
      <protection locked="0"/>
    </xf>
    <xf numFmtId="49" fontId="9" fillId="33" borderId="55" xfId="0" applyNumberFormat="1" applyFont="1" applyFill="1" applyBorder="1" applyAlignment="1" applyProtection="1">
      <alignment horizontal="center" vertical="top"/>
      <protection locked="0"/>
    </xf>
    <xf numFmtId="0" fontId="2" fillId="33" borderId="74"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75" xfId="0" applyFont="1" applyFill="1" applyBorder="1" applyAlignment="1" applyProtection="1">
      <alignment horizontal="center" vertical="center" wrapText="1"/>
      <protection/>
    </xf>
    <xf numFmtId="0" fontId="2" fillId="33" borderId="76"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2" fillId="33" borderId="77" xfId="0" applyFont="1" applyFill="1" applyBorder="1" applyAlignment="1" applyProtection="1">
      <alignment horizontal="center" vertical="center" wrapText="1"/>
      <protection/>
    </xf>
    <xf numFmtId="8" fontId="16" fillId="33" borderId="111" xfId="0" applyNumberFormat="1" applyFont="1" applyFill="1" applyBorder="1" applyAlignment="1" applyProtection="1">
      <alignment horizontal="center" vertical="center"/>
      <protection/>
    </xf>
    <xf numFmtId="8" fontId="16" fillId="33" borderId="104" xfId="0" applyNumberFormat="1" applyFont="1" applyFill="1" applyBorder="1" applyAlignment="1" applyProtection="1">
      <alignment horizontal="center" vertical="center"/>
      <protection/>
    </xf>
    <xf numFmtId="165" fontId="4" fillId="33" borderId="65" xfId="0" applyNumberFormat="1" applyFont="1" applyFill="1" applyBorder="1" applyAlignment="1" applyProtection="1">
      <alignment horizontal="center" vertical="center"/>
      <protection/>
    </xf>
    <xf numFmtId="165" fontId="4" fillId="33" borderId="112" xfId="0" applyNumberFormat="1" applyFont="1" applyFill="1" applyBorder="1" applyAlignment="1" applyProtection="1">
      <alignment horizontal="center" vertical="center"/>
      <protection/>
    </xf>
    <xf numFmtId="0" fontId="9" fillId="0" borderId="102" xfId="0" applyFont="1" applyFill="1" applyBorder="1" applyAlignment="1" applyProtection="1">
      <alignment horizontal="left" vertical="top"/>
      <protection locked="0"/>
    </xf>
    <xf numFmtId="0" fontId="9" fillId="0" borderId="31" xfId="0" applyFont="1" applyFill="1" applyBorder="1" applyAlignment="1" applyProtection="1">
      <alignment horizontal="left" vertical="top"/>
      <protection locked="0"/>
    </xf>
    <xf numFmtId="0" fontId="2" fillId="33" borderId="101" xfId="0" applyFont="1" applyFill="1" applyBorder="1" applyAlignment="1" applyProtection="1">
      <alignment horizontal="center" vertical="top"/>
      <protection/>
    </xf>
    <xf numFmtId="0" fontId="2" fillId="33" borderId="10" xfId="0" applyFont="1" applyFill="1" applyBorder="1" applyAlignment="1" applyProtection="1">
      <alignment horizontal="center" vertical="top"/>
      <protection/>
    </xf>
    <xf numFmtId="0" fontId="2" fillId="33" borderId="11" xfId="0" applyFont="1" applyFill="1" applyBorder="1" applyAlignment="1" applyProtection="1">
      <alignment horizontal="center" vertical="top"/>
      <protection/>
    </xf>
    <xf numFmtId="0" fontId="2" fillId="33" borderId="102" xfId="0" applyFont="1" applyFill="1" applyBorder="1" applyAlignment="1" applyProtection="1">
      <alignment horizontal="center" vertical="top"/>
      <protection/>
    </xf>
    <xf numFmtId="0" fontId="2" fillId="33" borderId="13" xfId="0" applyFont="1" applyFill="1" applyBorder="1" applyAlignment="1" applyProtection="1">
      <alignment horizontal="center" vertical="top"/>
      <protection/>
    </xf>
    <xf numFmtId="0" fontId="2" fillId="33" borderId="31" xfId="0" applyFont="1" applyFill="1" applyBorder="1" applyAlignment="1" applyProtection="1">
      <alignment horizontal="center" vertical="top"/>
      <protection/>
    </xf>
    <xf numFmtId="167" fontId="16" fillId="0" borderId="17" xfId="0" applyNumberFormat="1" applyFont="1" applyFill="1" applyBorder="1" applyAlignment="1" applyProtection="1">
      <alignment horizontal="center" vertical="top" wrapText="1"/>
      <protection locked="0"/>
    </xf>
    <xf numFmtId="167" fontId="16" fillId="0" borderId="13" xfId="0" applyNumberFormat="1" applyFont="1" applyFill="1" applyBorder="1" applyAlignment="1" applyProtection="1">
      <alignment horizontal="center" vertical="top" wrapText="1"/>
      <protection locked="0"/>
    </xf>
    <xf numFmtId="0" fontId="2" fillId="33" borderId="11" xfId="0" applyFont="1" applyFill="1" applyBorder="1" applyAlignment="1" applyProtection="1">
      <alignment horizontal="left" vertical="top"/>
      <protection/>
    </xf>
    <xf numFmtId="0" fontId="8" fillId="33" borderId="0" xfId="0" applyFont="1" applyFill="1" applyAlignment="1" applyProtection="1">
      <alignment horizontal="center" vertical="center"/>
      <protection/>
    </xf>
    <xf numFmtId="8" fontId="4" fillId="33" borderId="65" xfId="0" applyNumberFormat="1" applyFont="1" applyFill="1" applyBorder="1" applyAlignment="1" applyProtection="1">
      <alignment horizontal="center" vertical="center"/>
      <protection/>
    </xf>
    <xf numFmtId="8" fontId="4" fillId="33" borderId="112" xfId="0" applyNumberFormat="1" applyFont="1" applyFill="1" applyBorder="1" applyAlignment="1" applyProtection="1">
      <alignment horizontal="center" vertical="center"/>
      <protection/>
    </xf>
    <xf numFmtId="8" fontId="4" fillId="33" borderId="65" xfId="0" applyNumberFormat="1" applyFont="1" applyFill="1" applyBorder="1" applyAlignment="1" applyProtection="1">
      <alignment horizontal="center" vertical="center"/>
      <protection/>
    </xf>
    <xf numFmtId="0" fontId="3" fillId="33" borderId="128"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129" xfId="0" applyFont="1" applyFill="1" applyBorder="1" applyAlignment="1" applyProtection="1">
      <alignment horizontal="center" vertical="center" wrapText="1"/>
      <protection/>
    </xf>
    <xf numFmtId="171" fontId="0" fillId="33" borderId="130" xfId="0" applyNumberFormat="1" applyFont="1" applyFill="1" applyBorder="1" applyAlignment="1" applyProtection="1">
      <alignment horizontal="center"/>
      <protection locked="0"/>
    </xf>
    <xf numFmtId="171" fontId="0" fillId="33" borderId="104" xfId="0" applyNumberFormat="1" applyFont="1" applyFill="1" applyBorder="1" applyAlignment="1" applyProtection="1">
      <alignment horizontal="center"/>
      <protection locked="0"/>
    </xf>
    <xf numFmtId="0" fontId="20" fillId="33" borderId="103" xfId="0" applyFont="1" applyFill="1" applyBorder="1" applyAlignment="1" applyProtection="1">
      <alignment horizontal="left" wrapText="1"/>
      <protection locked="0"/>
    </xf>
    <xf numFmtId="0" fontId="20" fillId="33" borderId="52" xfId="0" applyFont="1" applyFill="1" applyBorder="1" applyAlignment="1" applyProtection="1">
      <alignment horizontal="left" wrapText="1"/>
      <protection locked="0"/>
    </xf>
    <xf numFmtId="0" fontId="20" fillId="33" borderId="104" xfId="0" applyFont="1" applyFill="1" applyBorder="1" applyAlignment="1" applyProtection="1">
      <alignment horizontal="left" wrapText="1"/>
      <protection locked="0"/>
    </xf>
    <xf numFmtId="49" fontId="2" fillId="33" borderId="90" xfId="0" applyNumberFormat="1" applyFont="1" applyFill="1" applyBorder="1" applyAlignment="1" applyProtection="1">
      <alignment horizontal="center" vertical="top"/>
      <protection locked="0"/>
    </xf>
    <xf numFmtId="49" fontId="2" fillId="33" borderId="53" xfId="0" applyNumberFormat="1" applyFont="1" applyFill="1" applyBorder="1" applyAlignment="1" applyProtection="1">
      <alignment horizontal="center" vertical="top"/>
      <protection locked="0"/>
    </xf>
    <xf numFmtId="49" fontId="2" fillId="33" borderId="55" xfId="0" applyNumberFormat="1" applyFont="1" applyFill="1" applyBorder="1" applyAlignment="1" applyProtection="1">
      <alignment horizontal="center" vertical="top"/>
      <protection locked="0"/>
    </xf>
    <xf numFmtId="0" fontId="2" fillId="33" borderId="101" xfId="0" applyFont="1" applyFill="1" applyBorder="1" applyAlignment="1" applyProtection="1">
      <alignment horizontal="left" vertical="top"/>
      <protection locked="0"/>
    </xf>
    <xf numFmtId="0" fontId="2" fillId="33" borderId="10" xfId="0" applyFont="1" applyFill="1" applyBorder="1" applyAlignment="1" applyProtection="1">
      <alignment horizontal="left" vertical="top"/>
      <protection locked="0"/>
    </xf>
    <xf numFmtId="0" fontId="2" fillId="33" borderId="11" xfId="0" applyFont="1" applyFill="1" applyBorder="1" applyAlignment="1" applyProtection="1">
      <alignment horizontal="left" vertical="top"/>
      <protection locked="0"/>
    </xf>
    <xf numFmtId="0" fontId="16" fillId="0" borderId="102" xfId="0" applyFont="1" applyFill="1" applyBorder="1" applyAlignment="1" applyProtection="1">
      <alignment horizontal="left" vertical="top"/>
      <protection locked="0"/>
    </xf>
    <xf numFmtId="0" fontId="16" fillId="0" borderId="13" xfId="0" applyFont="1" applyFill="1" applyBorder="1" applyAlignment="1" applyProtection="1">
      <alignment horizontal="left" vertical="top"/>
      <protection locked="0"/>
    </xf>
    <xf numFmtId="0" fontId="16" fillId="0" borderId="31" xfId="0" applyFont="1" applyFill="1" applyBorder="1" applyAlignment="1" applyProtection="1">
      <alignment horizontal="left" vertical="top"/>
      <protection locked="0"/>
    </xf>
    <xf numFmtId="0" fontId="2" fillId="33" borderId="101" xfId="0" applyFont="1" applyFill="1" applyBorder="1" applyAlignment="1" applyProtection="1">
      <alignment horizontal="left" vertical="top"/>
      <protection/>
    </xf>
    <xf numFmtId="0" fontId="2" fillId="33" borderId="12" xfId="0" applyFont="1" applyFill="1" applyBorder="1" applyAlignment="1" applyProtection="1">
      <alignment horizontal="center" vertical="top"/>
      <protection/>
    </xf>
    <xf numFmtId="0" fontId="2" fillId="33" borderId="17" xfId="0" applyFont="1" applyFill="1" applyBorder="1" applyAlignment="1" applyProtection="1">
      <alignment horizontal="center" vertical="top"/>
      <protection/>
    </xf>
    <xf numFmtId="0" fontId="0" fillId="33" borderId="0" xfId="0" applyFill="1" applyBorder="1" applyAlignment="1" applyProtection="1">
      <alignment horizontal="center"/>
      <protection/>
    </xf>
    <xf numFmtId="0" fontId="11" fillId="33" borderId="38" xfId="0" applyFont="1" applyFill="1" applyBorder="1" applyAlignment="1" applyProtection="1">
      <alignment horizontal="center" vertical="center"/>
      <protection/>
    </xf>
    <xf numFmtId="0" fontId="11" fillId="33" borderId="39" xfId="0" applyFont="1" applyFill="1" applyBorder="1" applyAlignment="1" applyProtection="1">
      <alignment horizontal="center" vertical="center"/>
      <protection/>
    </xf>
    <xf numFmtId="0" fontId="11" fillId="33" borderId="22"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5" fillId="35" borderId="131" xfId="0" applyFont="1" applyFill="1" applyBorder="1" applyAlignment="1">
      <alignment horizontal="center"/>
    </xf>
    <xf numFmtId="0" fontId="15" fillId="35" borderId="4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b val="0"/>
        <i val="0"/>
      </font>
      <fill>
        <patternFill>
          <bgColor indexed="51"/>
        </patternFill>
      </fill>
      <border>
        <left style="thin"/>
        <right style="thin"/>
        <top style="thin"/>
        <bottom style="thin"/>
      </border>
    </dxf>
    <dxf>
      <font>
        <b/>
        <i val="0"/>
      </font>
      <fill>
        <patternFill>
          <bgColor indexed="10"/>
        </patternFill>
      </fill>
      <border>
        <left style="thin"/>
        <right style="thin"/>
        <top style="thin"/>
        <bottom style="thin"/>
      </border>
    </dxf>
    <dxf>
      <fill>
        <patternFill>
          <bgColor indexed="42"/>
        </patternFill>
      </fill>
      <border>
        <left style="thin"/>
        <right style="thin"/>
        <top style="thin"/>
        <bottom style="thin"/>
      </border>
    </dxf>
    <dxf>
      <font>
        <b/>
        <i val="0"/>
      </font>
      <fill>
        <patternFill>
          <bgColor rgb="FFFFC000"/>
        </patternFill>
      </fill>
    </dxf>
    <dxf>
      <fill>
        <patternFill>
          <bgColor indexed="51"/>
        </patternFill>
      </fill>
    </dxf>
    <dxf>
      <fill>
        <patternFill>
          <bgColor indexed="51"/>
        </patternFill>
      </fill>
    </dxf>
    <dxf>
      <fill>
        <patternFill>
          <bgColor indexed="51"/>
        </patternFill>
      </fill>
    </dxf>
    <dxf>
      <font>
        <b/>
        <i val="0"/>
        <color auto="1"/>
      </font>
      <fill>
        <patternFill>
          <bgColor indexed="10"/>
        </patternFill>
      </fill>
    </dxf>
    <dxf>
      <fill>
        <patternFill>
          <bgColor indexed="10"/>
        </patternFill>
      </fill>
      <border>
        <left style="thin">
          <color indexed="10"/>
        </left>
        <right style="thin">
          <color indexed="10"/>
        </right>
        <top style="thin">
          <color indexed="10"/>
        </top>
        <bottom style="thin">
          <color indexed="10"/>
        </bottom>
      </border>
    </dxf>
    <dxf>
      <font>
        <color auto="1"/>
      </font>
      <fill>
        <patternFill>
          <bgColor indexed="43"/>
        </patternFill>
      </fill>
    </dxf>
    <dxf>
      <fill>
        <patternFill>
          <bgColor indexed="43"/>
        </patternFill>
      </fill>
    </dxf>
    <dxf>
      <fill>
        <patternFill>
          <bgColor rgb="FFFF0000"/>
        </patternFill>
      </fill>
      <border>
        <left style="thin">
          <color rgb="FFFF0000"/>
        </left>
        <right style="thin">
          <color rgb="FFFF0000"/>
        </right>
        <top style="thin"/>
        <bottom style="thin">
          <color rgb="FFFF0000"/>
        </bottom>
      </border>
    </dxf>
    <dxf>
      <fill>
        <patternFill>
          <bgColor rgb="FFCCFFCC"/>
        </patternFill>
      </fill>
      <border>
        <left style="thin">
          <color rgb="FF000000"/>
        </left>
        <right style="thin">
          <color rgb="FF000000"/>
        </right>
        <top style="thin"/>
        <bottom style="thin">
          <color rgb="FF000000"/>
        </bottom>
      </border>
    </dxf>
    <dxf>
      <font>
        <b/>
        <i val="0"/>
      </font>
      <fill>
        <patternFill>
          <bgColor rgb="FFFF0000"/>
        </patternFill>
      </fill>
      <border>
        <left style="thin">
          <color rgb="FF000000"/>
        </left>
        <right style="thin">
          <color rgb="FF000000"/>
        </right>
        <top style="thin"/>
        <bottom style="thin">
          <color rgb="FF000000"/>
        </bottom>
      </border>
    </dxf>
    <dxf>
      <font>
        <b val="0"/>
        <i val="0"/>
      </font>
      <fill>
        <patternFill>
          <bgColor rgb="FFFFCC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ference%20Docs\Projects\Project%20Resource%20Classification\00%20Resource%20Catalog%20200805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List"/>
      <sheetName val="Lookups"/>
      <sheetName val="Progress Notes"/>
      <sheetName val="Data Elements"/>
      <sheetName val="Formulas"/>
    </sheetNames>
    <sheetDataSet>
      <sheetData sheetId="2">
        <row r="2">
          <cell r="AA2" t="str">
            <v>WEM Staff</v>
          </cell>
        </row>
        <row r="4">
          <cell r="AA4" t="str">
            <v>Mark &amp; Mark</v>
          </cell>
        </row>
        <row r="5">
          <cell r="AA5" t="str">
            <v>SE WI Res Mgt Gp</v>
          </cell>
        </row>
        <row r="6">
          <cell r="AA6" t="str">
            <v>State Agency Staff</v>
          </cell>
        </row>
        <row r="11">
          <cell r="AA11" t="str">
            <v>Skip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BF87"/>
  <sheetViews>
    <sheetView tabSelected="1" zoomScale="80" zoomScaleNormal="80" zoomScaleSheetLayoutView="90" zoomScalePageLayoutView="0" workbookViewId="0" topLeftCell="A1">
      <selection activeCell="AI4" sqref="AI4"/>
    </sheetView>
  </sheetViews>
  <sheetFormatPr defaultColWidth="9.140625" defaultRowHeight="12.75"/>
  <cols>
    <col min="1" max="2" width="5.7109375" style="1" customWidth="1"/>
    <col min="3" max="3" width="4.7109375" style="1" customWidth="1"/>
    <col min="4" max="4" width="4.7109375" style="23" customWidth="1"/>
    <col min="5" max="7" width="5.57421875" style="23" customWidth="1"/>
    <col min="8" max="8" width="5.421875" style="23" customWidth="1"/>
    <col min="9" max="9" width="7.00390625" style="23" customWidth="1"/>
    <col min="10" max="10" width="10.57421875" style="1" customWidth="1"/>
    <col min="11" max="11" width="11.00390625" style="1" customWidth="1"/>
    <col min="12" max="12" width="9.57421875" style="1" bestFit="1" customWidth="1"/>
    <col min="13" max="13" width="4.28125" style="1" customWidth="1"/>
    <col min="14" max="14" width="6.57421875" style="1" customWidth="1"/>
    <col min="15" max="15" width="9.28125" style="1" customWidth="1"/>
    <col min="16" max="16" width="7.7109375" style="1" hidden="1" customWidth="1"/>
    <col min="17" max="17" width="10.8515625" style="1" bestFit="1" customWidth="1"/>
    <col min="18" max="18" width="14.57421875" style="1" customWidth="1"/>
    <col min="19" max="19" width="8.421875" style="1" bestFit="1" customWidth="1"/>
    <col min="20" max="21" width="8.7109375" style="1" customWidth="1"/>
    <col min="22" max="25" width="4.7109375" style="1" customWidth="1"/>
    <col min="26" max="26" width="7.57421875" style="1" customWidth="1"/>
    <col min="27" max="28" width="5.28125" style="1" customWidth="1"/>
    <col min="29" max="29" width="6.7109375" style="1" customWidth="1"/>
    <col min="30" max="30" width="2.8515625" style="1" customWidth="1"/>
    <col min="31" max="34" width="4.00390625" style="1" customWidth="1"/>
    <col min="35" max="36" width="3.00390625" style="1" customWidth="1"/>
    <col min="37" max="39" width="9.140625" style="1" customWidth="1"/>
    <col min="40" max="42" width="4.7109375" style="1" customWidth="1"/>
    <col min="43" max="43" width="5.8515625" style="1" customWidth="1"/>
    <col min="44" max="16384" width="9.140625" style="1" customWidth="1"/>
  </cols>
  <sheetData>
    <row r="1" spans="2:17" ht="15.75">
      <c r="B1" s="196" t="s">
        <v>44</v>
      </c>
      <c r="C1" s="197"/>
      <c r="D1" s="197"/>
      <c r="E1" s="197"/>
      <c r="F1" s="197"/>
      <c r="G1" s="197"/>
      <c r="H1" s="197"/>
      <c r="I1" s="198"/>
      <c r="J1" s="199"/>
      <c r="K1" s="199"/>
      <c r="L1" s="199"/>
      <c r="M1" s="199"/>
      <c r="N1" s="199"/>
      <c r="O1" s="199"/>
      <c r="P1" s="199"/>
      <c r="Q1" s="200"/>
    </row>
    <row r="2" spans="2:17" ht="15.75">
      <c r="B2" s="201" t="s">
        <v>145</v>
      </c>
      <c r="C2" s="202"/>
      <c r="D2" s="202"/>
      <c r="E2" s="202"/>
      <c r="F2" s="202"/>
      <c r="G2" s="202"/>
      <c r="H2" s="202"/>
      <c r="I2" s="203"/>
      <c r="J2" s="204"/>
      <c r="K2" s="204"/>
      <c r="L2" s="204"/>
      <c r="M2" s="204"/>
      <c r="N2" s="204"/>
      <c r="O2" s="204"/>
      <c r="P2" s="204"/>
      <c r="Q2" s="205"/>
    </row>
    <row r="3" spans="2:17" ht="16.5" thickBot="1">
      <c r="B3" s="206" t="s">
        <v>72</v>
      </c>
      <c r="C3" s="207"/>
      <c r="D3" s="207"/>
      <c r="E3" s="207"/>
      <c r="F3" s="207"/>
      <c r="G3" s="207"/>
      <c r="H3" s="207"/>
      <c r="I3" s="208"/>
      <c r="J3" s="209"/>
      <c r="K3" s="209"/>
      <c r="L3" s="209"/>
      <c r="M3" s="209"/>
      <c r="N3" s="209"/>
      <c r="O3" s="209"/>
      <c r="P3" s="209"/>
      <c r="Q3" s="210"/>
    </row>
    <row r="4" spans="2:8" ht="16.5" thickBot="1">
      <c r="B4" s="195"/>
      <c r="C4" s="195"/>
      <c r="D4" s="195"/>
      <c r="E4" s="195"/>
      <c r="F4" s="195"/>
      <c r="G4" s="195"/>
      <c r="H4" s="195"/>
    </row>
    <row r="5" spans="1:58" ht="24" customHeight="1" thickTop="1">
      <c r="A5" s="336" t="s">
        <v>153</v>
      </c>
      <c r="B5" s="337"/>
      <c r="C5" s="337"/>
      <c r="D5" s="337"/>
      <c r="E5" s="222"/>
      <c r="F5" s="222"/>
      <c r="G5" s="222"/>
      <c r="H5" s="222"/>
      <c r="I5" s="54"/>
      <c r="J5" s="253" t="s">
        <v>76</v>
      </c>
      <c r="K5" s="253"/>
      <c r="L5" s="253"/>
      <c r="M5" s="253"/>
      <c r="N5" s="253"/>
      <c r="O5" s="54"/>
      <c r="P5" s="223"/>
      <c r="Q5" s="223"/>
      <c r="R5" s="223"/>
      <c r="S5" s="253" t="s">
        <v>77</v>
      </c>
      <c r="T5" s="254"/>
      <c r="U5" s="240" t="s">
        <v>154</v>
      </c>
      <c r="V5" s="241"/>
      <c r="W5" s="242"/>
      <c r="X5" s="240"/>
      <c r="Y5" s="241"/>
      <c r="Z5" s="241"/>
      <c r="AA5" s="241"/>
      <c r="AB5" s="241"/>
      <c r="AC5" s="243"/>
      <c r="AD5" s="25"/>
      <c r="AE5" s="32"/>
      <c r="AF5" s="32"/>
      <c r="AG5" s="32"/>
      <c r="AH5" s="14"/>
      <c r="AI5" s="32"/>
      <c r="AJ5" s="32"/>
      <c r="AK5" s="32"/>
      <c r="AL5" s="194"/>
      <c r="AM5" s="32"/>
      <c r="AN5" s="32"/>
      <c r="AO5" s="32"/>
      <c r="AP5" s="32"/>
      <c r="AQ5" s="32"/>
      <c r="AR5" s="32"/>
      <c r="AS5" s="32"/>
      <c r="AT5" s="32"/>
      <c r="AU5" s="32"/>
      <c r="AV5" s="32"/>
      <c r="AW5" s="32"/>
      <c r="AX5" s="32"/>
      <c r="AY5" s="32"/>
      <c r="AZ5" s="32"/>
      <c r="BA5" s="32"/>
      <c r="BB5" s="32"/>
      <c r="BC5" s="32"/>
      <c r="BD5" s="32"/>
      <c r="BE5" s="32"/>
      <c r="BF5" s="32"/>
    </row>
    <row r="6" spans="1:58" ht="12.75" customHeight="1">
      <c r="A6" s="436"/>
      <c r="B6" s="437"/>
      <c r="C6" s="437"/>
      <c r="D6" s="437"/>
      <c r="E6" s="437"/>
      <c r="F6" s="437"/>
      <c r="G6" s="437"/>
      <c r="H6" s="437"/>
      <c r="I6" s="437"/>
      <c r="J6" s="437"/>
      <c r="K6" s="437"/>
      <c r="L6" s="437"/>
      <c r="M6" s="437"/>
      <c r="N6" s="438"/>
      <c r="O6" s="247" t="s">
        <v>156</v>
      </c>
      <c r="P6" s="248"/>
      <c r="Q6" s="248"/>
      <c r="R6" s="248"/>
      <c r="S6" s="248"/>
      <c r="T6" s="249"/>
      <c r="U6" s="244"/>
      <c r="V6" s="245"/>
      <c r="W6" s="250"/>
      <c r="X6" s="164"/>
      <c r="Y6" s="257"/>
      <c r="Z6" s="257"/>
      <c r="AA6" s="257"/>
      <c r="AB6" s="257"/>
      <c r="AC6" s="258"/>
      <c r="AD6" s="25"/>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row>
    <row r="7" spans="1:58" ht="12.75" customHeight="1">
      <c r="A7" s="439"/>
      <c r="B7" s="440"/>
      <c r="C7" s="440"/>
      <c r="D7" s="440"/>
      <c r="E7" s="440"/>
      <c r="F7" s="440"/>
      <c r="G7" s="440"/>
      <c r="H7" s="440"/>
      <c r="I7" s="440"/>
      <c r="J7" s="440"/>
      <c r="K7" s="440"/>
      <c r="L7" s="440"/>
      <c r="M7" s="440"/>
      <c r="N7" s="441"/>
      <c r="O7" s="418"/>
      <c r="P7" s="419"/>
      <c r="Q7" s="419"/>
      <c r="R7" s="419"/>
      <c r="S7" s="419"/>
      <c r="T7" s="48"/>
      <c r="U7" s="237" t="s">
        <v>155</v>
      </c>
      <c r="V7" s="238"/>
      <c r="W7" s="239"/>
      <c r="X7" s="224"/>
      <c r="Y7" s="393"/>
      <c r="Z7" s="393"/>
      <c r="AA7" s="393"/>
      <c r="AB7" s="393"/>
      <c r="AC7" s="394"/>
      <c r="AD7" s="25"/>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row>
    <row r="8" spans="1:58" ht="12" customHeight="1">
      <c r="A8" s="442" t="s">
        <v>35</v>
      </c>
      <c r="B8" s="327"/>
      <c r="C8" s="327"/>
      <c r="D8" s="327"/>
      <c r="E8" s="327"/>
      <c r="F8" s="327"/>
      <c r="G8" s="327"/>
      <c r="H8" s="327"/>
      <c r="I8" s="327"/>
      <c r="J8" s="327"/>
      <c r="K8" s="327"/>
      <c r="L8" s="327"/>
      <c r="M8" s="327"/>
      <c r="N8" s="420"/>
      <c r="O8" s="326" t="s">
        <v>23</v>
      </c>
      <c r="P8" s="327"/>
      <c r="Q8" s="327"/>
      <c r="R8" s="327"/>
      <c r="S8" s="327"/>
      <c r="T8" s="327"/>
      <c r="U8" s="327"/>
      <c r="V8" s="327"/>
      <c r="W8" s="327"/>
      <c r="X8" s="327"/>
      <c r="Y8" s="327"/>
      <c r="Z8" s="420"/>
      <c r="AA8" s="56" t="s">
        <v>28</v>
      </c>
      <c r="AB8" s="56" t="s">
        <v>125</v>
      </c>
      <c r="AC8" s="57" t="s">
        <v>29</v>
      </c>
      <c r="AD8" s="25"/>
      <c r="AE8" s="32"/>
      <c r="AF8" s="32"/>
      <c r="AG8" s="32"/>
      <c r="AH8" s="32"/>
      <c r="AI8" s="32"/>
      <c r="AJ8" s="32"/>
      <c r="AK8" s="32"/>
      <c r="AL8" s="32"/>
      <c r="AM8" s="14"/>
      <c r="AN8" s="32"/>
      <c r="AO8" s="32"/>
      <c r="AP8" s="32"/>
      <c r="AQ8" s="32"/>
      <c r="AR8" s="32"/>
      <c r="AS8" s="32"/>
      <c r="AT8" s="32"/>
      <c r="AU8" s="32"/>
      <c r="AV8" s="32"/>
      <c r="AW8" s="32"/>
      <c r="AX8" s="32"/>
      <c r="AY8" s="32"/>
      <c r="AZ8" s="32"/>
      <c r="BA8" s="32"/>
      <c r="BB8" s="32"/>
      <c r="BC8" s="32"/>
      <c r="BD8" s="32"/>
      <c r="BE8" s="32"/>
      <c r="BF8" s="32"/>
    </row>
    <row r="9" spans="1:58" ht="20.25" customHeight="1">
      <c r="A9" s="410" t="s">
        <v>163</v>
      </c>
      <c r="B9" s="256"/>
      <c r="C9" s="256"/>
      <c r="D9" s="256"/>
      <c r="E9" s="256"/>
      <c r="F9" s="256"/>
      <c r="G9" s="256"/>
      <c r="H9" s="256"/>
      <c r="I9" s="256"/>
      <c r="J9" s="256"/>
      <c r="K9" s="256"/>
      <c r="L9" s="256"/>
      <c r="M9" s="256"/>
      <c r="N9" s="411"/>
      <c r="O9" s="321"/>
      <c r="P9" s="322"/>
      <c r="Q9" s="322"/>
      <c r="R9" s="322"/>
      <c r="S9" s="322"/>
      <c r="T9" s="322"/>
      <c r="U9" s="322"/>
      <c r="V9" s="322"/>
      <c r="W9" s="322"/>
      <c r="X9" s="322"/>
      <c r="Y9" s="322"/>
      <c r="Z9" s="323"/>
      <c r="AA9" s="161"/>
      <c r="AB9" s="161"/>
      <c r="AC9" s="162"/>
      <c r="AD9" s="25"/>
      <c r="AE9" s="231"/>
      <c r="AF9" s="232"/>
      <c r="AG9" s="232"/>
      <c r="AH9" s="232"/>
      <c r="AI9" s="232"/>
      <c r="AJ9" s="232"/>
      <c r="AK9" s="232"/>
      <c r="AL9" s="232"/>
      <c r="AM9" s="232"/>
      <c r="AN9" s="32"/>
      <c r="AO9" s="32"/>
      <c r="AP9" s="32"/>
      <c r="AQ9" s="32"/>
      <c r="AR9" s="32"/>
      <c r="AS9" s="32"/>
      <c r="AT9" s="32"/>
      <c r="AU9" s="32"/>
      <c r="AV9" s="32"/>
      <c r="AW9" s="32"/>
      <c r="AX9" s="32"/>
      <c r="AY9" s="32"/>
      <c r="AZ9" s="32"/>
      <c r="BA9" s="32"/>
      <c r="BB9" s="32"/>
      <c r="BC9" s="32"/>
      <c r="BD9" s="32"/>
      <c r="BE9" s="32"/>
      <c r="BF9" s="32"/>
    </row>
    <row r="10" spans="1:58" ht="11.25" customHeight="1">
      <c r="A10" s="316" t="s">
        <v>73</v>
      </c>
      <c r="B10" s="249"/>
      <c r="C10" s="4"/>
      <c r="D10" s="5"/>
      <c r="E10" s="5"/>
      <c r="F10" s="5"/>
      <c r="G10" s="5"/>
      <c r="H10" s="5"/>
      <c r="I10" s="5"/>
      <c r="J10" s="2"/>
      <c r="K10" s="2"/>
      <c r="L10" s="2"/>
      <c r="M10" s="2"/>
      <c r="N10" s="3"/>
      <c r="O10" s="326" t="s">
        <v>24</v>
      </c>
      <c r="P10" s="327"/>
      <c r="Q10" s="327"/>
      <c r="R10" s="327"/>
      <c r="S10" s="327"/>
      <c r="T10" s="55" t="s">
        <v>59</v>
      </c>
      <c r="U10" s="51" t="s">
        <v>83</v>
      </c>
      <c r="V10" s="51"/>
      <c r="W10" s="51"/>
      <c r="X10" s="51"/>
      <c r="Y10" s="51"/>
      <c r="Z10" s="6"/>
      <c r="AA10" s="330"/>
      <c r="AB10" s="331"/>
      <c r="AC10" s="332"/>
      <c r="AD10" s="25"/>
      <c r="AE10" s="231"/>
      <c r="AF10" s="232"/>
      <c r="AG10" s="232"/>
      <c r="AH10" s="232"/>
      <c r="AI10" s="232"/>
      <c r="AJ10" s="232"/>
      <c r="AK10" s="232"/>
      <c r="AL10" s="232"/>
      <c r="AM10" s="232"/>
      <c r="AN10" s="32"/>
      <c r="AO10" s="32"/>
      <c r="AP10" s="32"/>
      <c r="AQ10" s="32"/>
      <c r="AR10" s="32"/>
      <c r="AS10" s="32"/>
      <c r="AT10" s="32"/>
      <c r="AU10" s="32"/>
      <c r="AV10" s="32"/>
      <c r="AW10" s="32"/>
      <c r="AX10" s="32"/>
      <c r="AY10" s="32"/>
      <c r="AZ10" s="32"/>
      <c r="BA10" s="32"/>
      <c r="BB10" s="32"/>
      <c r="BC10" s="32"/>
      <c r="BD10" s="32"/>
      <c r="BE10" s="32"/>
      <c r="BF10" s="32"/>
    </row>
    <row r="11" spans="1:58" ht="12.75">
      <c r="A11" s="317"/>
      <c r="B11" s="318"/>
      <c r="C11" s="235" t="s">
        <v>40</v>
      </c>
      <c r="D11" s="236"/>
      <c r="E11" s="236"/>
      <c r="F11" s="165"/>
      <c r="G11" s="165"/>
      <c r="H11" s="7"/>
      <c r="I11" s="7" t="s">
        <v>84</v>
      </c>
      <c r="J11" s="35">
        <f>MIN(A27:A37)</f>
        <v>0</v>
      </c>
      <c r="K11" s="7" t="s">
        <v>26</v>
      </c>
      <c r="L11" s="58">
        <f>MAX(A27:A37)</f>
        <v>0</v>
      </c>
      <c r="M11" s="58"/>
      <c r="N11" s="59"/>
      <c r="O11" s="255"/>
      <c r="P11" s="256"/>
      <c r="Q11" s="256"/>
      <c r="R11" s="256"/>
      <c r="S11" s="256"/>
      <c r="T11" s="8" t="s">
        <v>25</v>
      </c>
      <c r="U11" s="324"/>
      <c r="V11" s="324"/>
      <c r="W11" s="324"/>
      <c r="X11" s="324"/>
      <c r="Y11" s="324"/>
      <c r="Z11" s="325"/>
      <c r="AA11" s="333"/>
      <c r="AB11" s="334"/>
      <c r="AC11" s="335"/>
      <c r="AD11" s="25"/>
      <c r="AE11" s="217"/>
      <c r="AF11" s="217"/>
      <c r="AG11" s="217"/>
      <c r="AH11" s="217"/>
      <c r="AI11" s="217"/>
      <c r="AJ11" s="217"/>
      <c r="AK11" s="217"/>
      <c r="AL11" s="217"/>
      <c r="AM11" s="217"/>
      <c r="AN11" s="32"/>
      <c r="AO11" s="32"/>
      <c r="AP11" s="32"/>
      <c r="AQ11" s="32"/>
      <c r="AR11" s="32"/>
      <c r="AS11" s="32"/>
      <c r="AT11" s="32"/>
      <c r="AU11" s="32"/>
      <c r="AV11" s="32"/>
      <c r="AW11" s="32"/>
      <c r="AX11" s="32"/>
      <c r="AY11" s="32"/>
      <c r="AZ11" s="32"/>
      <c r="BA11" s="32"/>
      <c r="BB11" s="32"/>
      <c r="BC11" s="32"/>
      <c r="BD11" s="32"/>
      <c r="BE11" s="32"/>
      <c r="BF11" s="32"/>
    </row>
    <row r="12" spans="1:58" ht="12" customHeight="1">
      <c r="A12" s="412" t="s">
        <v>157</v>
      </c>
      <c r="B12" s="413"/>
      <c r="C12" s="413"/>
      <c r="D12" s="414"/>
      <c r="E12" s="443" t="s">
        <v>158</v>
      </c>
      <c r="F12" s="413"/>
      <c r="G12" s="413"/>
      <c r="H12" s="413"/>
      <c r="I12" s="414"/>
      <c r="J12" s="443" t="s">
        <v>159</v>
      </c>
      <c r="K12" s="414"/>
      <c r="L12" s="443" t="s">
        <v>160</v>
      </c>
      <c r="M12" s="413"/>
      <c r="N12" s="414"/>
      <c r="O12" s="328" t="s">
        <v>162</v>
      </c>
      <c r="P12" s="9"/>
      <c r="Q12" s="269" t="s">
        <v>27</v>
      </c>
      <c r="R12" s="270"/>
      <c r="S12" s="247"/>
      <c r="T12" s="249"/>
      <c r="U12" s="247" t="s">
        <v>161</v>
      </c>
      <c r="V12" s="248"/>
      <c r="W12" s="249"/>
      <c r="X12" s="244" t="s">
        <v>67</v>
      </c>
      <c r="Y12" s="245"/>
      <c r="Z12" s="245"/>
      <c r="AA12" s="245"/>
      <c r="AB12" s="245"/>
      <c r="AC12" s="246"/>
      <c r="AD12" s="25"/>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row>
    <row r="13" spans="1:58" ht="12" customHeight="1">
      <c r="A13" s="415"/>
      <c r="B13" s="416"/>
      <c r="C13" s="416"/>
      <c r="D13" s="417"/>
      <c r="E13" s="444"/>
      <c r="F13" s="416"/>
      <c r="G13" s="416"/>
      <c r="H13" s="416"/>
      <c r="I13" s="417"/>
      <c r="J13" s="444"/>
      <c r="K13" s="417"/>
      <c r="L13" s="444"/>
      <c r="M13" s="416"/>
      <c r="N13" s="417"/>
      <c r="O13" s="329"/>
      <c r="P13" s="50"/>
      <c r="Q13" s="271"/>
      <c r="R13" s="272"/>
      <c r="S13" s="266"/>
      <c r="T13" s="268"/>
      <c r="U13" s="266"/>
      <c r="V13" s="267"/>
      <c r="W13" s="268"/>
      <c r="X13" s="244" t="s">
        <v>79</v>
      </c>
      <c r="Y13" s="245"/>
      <c r="Z13" s="250"/>
      <c r="AA13" s="244" t="s">
        <v>80</v>
      </c>
      <c r="AB13" s="245"/>
      <c r="AC13" s="246"/>
      <c r="AD13" s="25"/>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row>
    <row r="14" spans="1:58" ht="13.5" customHeight="1">
      <c r="A14" s="397"/>
      <c r="B14" s="398"/>
      <c r="C14" s="398"/>
      <c r="D14" s="399"/>
      <c r="E14" s="226"/>
      <c r="F14" s="230"/>
      <c r="G14" s="230"/>
      <c r="H14" s="230"/>
      <c r="I14" s="227"/>
      <c r="J14" s="226"/>
      <c r="K14" s="227"/>
      <c r="L14" s="226"/>
      <c r="M14" s="230"/>
      <c r="N14" s="227"/>
      <c r="O14" s="10"/>
      <c r="P14" s="11"/>
      <c r="Q14" s="251"/>
      <c r="R14" s="252"/>
      <c r="S14" s="226"/>
      <c r="T14" s="227"/>
      <c r="U14" s="226"/>
      <c r="V14" s="230"/>
      <c r="W14" s="227"/>
      <c r="X14" s="233"/>
      <c r="Y14" s="233"/>
      <c r="Z14" s="233"/>
      <c r="AA14" s="233"/>
      <c r="AB14" s="233"/>
      <c r="AC14" s="234"/>
      <c r="AD14" s="25"/>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row>
    <row r="15" spans="1:58" ht="13.5" customHeight="1">
      <c r="A15" s="397"/>
      <c r="B15" s="398"/>
      <c r="C15" s="398"/>
      <c r="D15" s="399"/>
      <c r="E15" s="226"/>
      <c r="F15" s="230"/>
      <c r="G15" s="230"/>
      <c r="H15" s="230"/>
      <c r="I15" s="227"/>
      <c r="J15" s="226"/>
      <c r="K15" s="227"/>
      <c r="L15" s="226"/>
      <c r="M15" s="230"/>
      <c r="N15" s="227"/>
      <c r="O15" s="10"/>
      <c r="P15" s="11"/>
      <c r="Q15" s="251"/>
      <c r="R15" s="252"/>
      <c r="S15" s="226"/>
      <c r="T15" s="227"/>
      <c r="U15" s="226"/>
      <c r="V15" s="230"/>
      <c r="W15" s="227"/>
      <c r="X15" s="233"/>
      <c r="Y15" s="233"/>
      <c r="Z15" s="233"/>
      <c r="AA15" s="233"/>
      <c r="AB15" s="233"/>
      <c r="AC15" s="234"/>
      <c r="AD15" s="25"/>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row>
    <row r="16" spans="1:58" ht="13.5" customHeight="1">
      <c r="A16" s="397"/>
      <c r="B16" s="398"/>
      <c r="C16" s="398"/>
      <c r="D16" s="399"/>
      <c r="E16" s="226"/>
      <c r="F16" s="230"/>
      <c r="G16" s="230"/>
      <c r="H16" s="230"/>
      <c r="I16" s="227"/>
      <c r="J16" s="226"/>
      <c r="K16" s="227"/>
      <c r="L16" s="226"/>
      <c r="M16" s="230"/>
      <c r="N16" s="227"/>
      <c r="O16" s="10"/>
      <c r="P16" s="11"/>
      <c r="Q16" s="251"/>
      <c r="R16" s="252"/>
      <c r="S16" s="226"/>
      <c r="T16" s="227"/>
      <c r="U16" s="226"/>
      <c r="V16" s="230"/>
      <c r="W16" s="227"/>
      <c r="X16" s="233"/>
      <c r="Y16" s="233"/>
      <c r="Z16" s="233"/>
      <c r="AA16" s="233"/>
      <c r="AB16" s="233"/>
      <c r="AC16" s="234"/>
      <c r="AD16" s="25"/>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row>
    <row r="17" spans="1:58" ht="13.5" customHeight="1">
      <c r="A17" s="397"/>
      <c r="B17" s="398"/>
      <c r="C17" s="398"/>
      <c r="D17" s="399"/>
      <c r="E17" s="226"/>
      <c r="F17" s="230"/>
      <c r="G17" s="230"/>
      <c r="H17" s="230"/>
      <c r="I17" s="227"/>
      <c r="J17" s="226"/>
      <c r="K17" s="227"/>
      <c r="L17" s="226"/>
      <c r="M17" s="230"/>
      <c r="N17" s="227"/>
      <c r="O17" s="10"/>
      <c r="P17" s="11"/>
      <c r="Q17" s="251"/>
      <c r="R17" s="252"/>
      <c r="S17" s="226"/>
      <c r="T17" s="227"/>
      <c r="U17" s="226"/>
      <c r="V17" s="230"/>
      <c r="W17" s="227"/>
      <c r="X17" s="233"/>
      <c r="Y17" s="233"/>
      <c r="Z17" s="233"/>
      <c r="AA17" s="233"/>
      <c r="AB17" s="233"/>
      <c r="AC17" s="234"/>
      <c r="AD17" s="25"/>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row>
    <row r="18" spans="1:58" ht="13.5" customHeight="1">
      <c r="A18" s="397"/>
      <c r="B18" s="398"/>
      <c r="C18" s="398"/>
      <c r="D18" s="399"/>
      <c r="E18" s="226"/>
      <c r="F18" s="230"/>
      <c r="G18" s="230"/>
      <c r="H18" s="230"/>
      <c r="I18" s="227"/>
      <c r="J18" s="226"/>
      <c r="K18" s="227"/>
      <c r="L18" s="226"/>
      <c r="M18" s="230"/>
      <c r="N18" s="227"/>
      <c r="O18" s="10"/>
      <c r="P18" s="11"/>
      <c r="Q18" s="251"/>
      <c r="R18" s="252"/>
      <c r="S18" s="226"/>
      <c r="T18" s="227"/>
      <c r="U18" s="226"/>
      <c r="V18" s="230"/>
      <c r="W18" s="227"/>
      <c r="X18" s="233"/>
      <c r="Y18" s="233"/>
      <c r="Z18" s="233"/>
      <c r="AA18" s="233"/>
      <c r="AB18" s="233"/>
      <c r="AC18" s="234"/>
      <c r="AD18" s="25"/>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row>
    <row r="19" spans="1:58" ht="13.5" customHeight="1">
      <c r="A19" s="397"/>
      <c r="B19" s="398"/>
      <c r="C19" s="398"/>
      <c r="D19" s="399"/>
      <c r="E19" s="226"/>
      <c r="F19" s="230"/>
      <c r="G19" s="230"/>
      <c r="H19" s="230"/>
      <c r="I19" s="227"/>
      <c r="J19" s="226"/>
      <c r="K19" s="227"/>
      <c r="L19" s="226"/>
      <c r="M19" s="230"/>
      <c r="N19" s="227"/>
      <c r="O19" s="10"/>
      <c r="P19" s="11"/>
      <c r="Q19" s="251"/>
      <c r="R19" s="252"/>
      <c r="S19" s="226"/>
      <c r="T19" s="227"/>
      <c r="U19" s="226"/>
      <c r="V19" s="230"/>
      <c r="W19" s="227"/>
      <c r="X19" s="233"/>
      <c r="Y19" s="233"/>
      <c r="Z19" s="233"/>
      <c r="AA19" s="233"/>
      <c r="AB19" s="233"/>
      <c r="AC19" s="234"/>
      <c r="AD19" s="49" t="s">
        <v>140</v>
      </c>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row>
    <row r="20" spans="1:58" ht="13.5" customHeight="1">
      <c r="A20" s="397"/>
      <c r="B20" s="398"/>
      <c r="C20" s="398"/>
      <c r="D20" s="399"/>
      <c r="E20" s="226"/>
      <c r="F20" s="230"/>
      <c r="G20" s="230"/>
      <c r="H20" s="230"/>
      <c r="I20" s="227"/>
      <c r="J20" s="226"/>
      <c r="K20" s="227"/>
      <c r="L20" s="226"/>
      <c r="M20" s="230"/>
      <c r="N20" s="227"/>
      <c r="O20" s="10"/>
      <c r="P20" s="11"/>
      <c r="Q20" s="251"/>
      <c r="R20" s="252"/>
      <c r="S20" s="226"/>
      <c r="T20" s="227"/>
      <c r="U20" s="226"/>
      <c r="V20" s="230"/>
      <c r="W20" s="227"/>
      <c r="X20" s="233"/>
      <c r="Y20" s="233"/>
      <c r="Z20" s="233"/>
      <c r="AA20" s="233"/>
      <c r="AB20" s="233"/>
      <c r="AC20" s="234"/>
      <c r="AD20" s="49" t="s">
        <v>139</v>
      </c>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row>
    <row r="21" spans="1:58" s="14" customFormat="1" ht="13.5" customHeight="1">
      <c r="A21" s="433"/>
      <c r="B21" s="434"/>
      <c r="C21" s="434"/>
      <c r="D21" s="435"/>
      <c r="E21" s="228"/>
      <c r="F21" s="275"/>
      <c r="G21" s="275"/>
      <c r="H21" s="275"/>
      <c r="I21" s="229"/>
      <c r="J21" s="228"/>
      <c r="K21" s="229"/>
      <c r="L21" s="228"/>
      <c r="M21" s="275"/>
      <c r="N21" s="229"/>
      <c r="O21" s="12"/>
      <c r="P21" s="13"/>
      <c r="Q21" s="276"/>
      <c r="R21" s="277"/>
      <c r="S21" s="228"/>
      <c r="T21" s="229"/>
      <c r="U21" s="228"/>
      <c r="V21" s="275"/>
      <c r="W21" s="229"/>
      <c r="X21" s="338"/>
      <c r="Y21" s="338"/>
      <c r="Z21" s="338"/>
      <c r="AA21" s="338"/>
      <c r="AB21" s="338"/>
      <c r="AC21" s="339"/>
      <c r="AD21" s="190" t="s">
        <v>134</v>
      </c>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row>
    <row r="22" spans="1:58" s="14" customFormat="1" ht="13.5" customHeight="1">
      <c r="A22" s="433"/>
      <c r="B22" s="434"/>
      <c r="C22" s="434"/>
      <c r="D22" s="435"/>
      <c r="E22" s="228"/>
      <c r="F22" s="275"/>
      <c r="G22" s="275"/>
      <c r="H22" s="275"/>
      <c r="I22" s="229"/>
      <c r="J22" s="228"/>
      <c r="K22" s="229"/>
      <c r="L22" s="228"/>
      <c r="M22" s="275"/>
      <c r="N22" s="229"/>
      <c r="O22" s="15"/>
      <c r="P22" s="16"/>
      <c r="Q22" s="276"/>
      <c r="R22" s="277"/>
      <c r="S22" s="228"/>
      <c r="T22" s="229"/>
      <c r="U22" s="228"/>
      <c r="V22" s="275"/>
      <c r="W22" s="229"/>
      <c r="X22" s="338"/>
      <c r="Y22" s="338"/>
      <c r="Z22" s="338"/>
      <c r="AA22" s="338"/>
      <c r="AB22" s="338"/>
      <c r="AC22" s="339"/>
      <c r="AD22" s="191" t="s">
        <v>141</v>
      </c>
      <c r="AE22" s="189" t="s">
        <v>147</v>
      </c>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row>
    <row r="23" spans="1:58" ht="13.5" customHeight="1" thickBot="1">
      <c r="A23" s="24"/>
      <c r="B23" s="17"/>
      <c r="C23" s="17"/>
      <c r="D23" s="22"/>
      <c r="E23" s="22"/>
      <c r="F23" s="22"/>
      <c r="G23" s="22"/>
      <c r="H23" s="22"/>
      <c r="I23" s="22"/>
      <c r="J23" s="21"/>
      <c r="K23" s="21"/>
      <c r="L23" s="21"/>
      <c r="M23" s="21"/>
      <c r="N23" s="21"/>
      <c r="O23" s="21"/>
      <c r="P23" s="21"/>
      <c r="Q23" s="21"/>
      <c r="R23" s="21"/>
      <c r="S23" s="21"/>
      <c r="T23" s="21"/>
      <c r="U23" s="342" t="s">
        <v>119</v>
      </c>
      <c r="V23" s="342"/>
      <c r="W23" s="342"/>
      <c r="X23" s="21"/>
      <c r="Y23" s="21"/>
      <c r="Z23" s="21"/>
      <c r="AA23" s="378"/>
      <c r="AB23" s="378"/>
      <c r="AC23" s="379"/>
      <c r="AD23" s="180" t="s">
        <v>134</v>
      </c>
      <c r="AE23" s="192" t="s">
        <v>134</v>
      </c>
      <c r="AF23" s="188" t="s">
        <v>138</v>
      </c>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row>
    <row r="24" spans="1:58" ht="25.5" customHeight="1">
      <c r="A24" s="425" t="s">
        <v>0</v>
      </c>
      <c r="B24" s="262"/>
      <c r="C24" s="260" t="s">
        <v>10</v>
      </c>
      <c r="D24" s="261"/>
      <c r="E24" s="261"/>
      <c r="F24" s="261"/>
      <c r="G24" s="261"/>
      <c r="H24" s="262"/>
      <c r="I24" s="288" t="s">
        <v>78</v>
      </c>
      <c r="J24" s="261" t="s">
        <v>11</v>
      </c>
      <c r="K24" s="262"/>
      <c r="L24" s="260" t="s">
        <v>12</v>
      </c>
      <c r="M24" s="261"/>
      <c r="N24" s="262"/>
      <c r="O24" s="291" t="s">
        <v>45</v>
      </c>
      <c r="P24" s="185" t="s">
        <v>137</v>
      </c>
      <c r="Q24" s="294" t="s">
        <v>47</v>
      </c>
      <c r="R24" s="288" t="s">
        <v>131</v>
      </c>
      <c r="S24" s="260" t="s">
        <v>13</v>
      </c>
      <c r="T24" s="261"/>
      <c r="U24" s="262"/>
      <c r="V24" s="260" t="s">
        <v>81</v>
      </c>
      <c r="W24" s="261"/>
      <c r="X24" s="261"/>
      <c r="Y24" s="262"/>
      <c r="Z24" s="260" t="s">
        <v>82</v>
      </c>
      <c r="AA24" s="261"/>
      <c r="AB24" s="261"/>
      <c r="AC24" s="381"/>
      <c r="AD24" s="180" t="s">
        <v>134</v>
      </c>
      <c r="AE24" s="187" t="s">
        <v>134</v>
      </c>
      <c r="AF24" s="216" t="s">
        <v>141</v>
      </c>
      <c r="AG24" s="166" t="s">
        <v>142</v>
      </c>
      <c r="AH24" s="166"/>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row>
    <row r="25" spans="1:58" ht="15" customHeight="1" thickBot="1">
      <c r="A25" s="426"/>
      <c r="B25" s="280"/>
      <c r="C25" s="400" t="s">
        <v>30</v>
      </c>
      <c r="D25" s="401"/>
      <c r="E25" s="401"/>
      <c r="F25" s="401"/>
      <c r="G25" s="401"/>
      <c r="H25" s="402"/>
      <c r="I25" s="289"/>
      <c r="J25" s="264"/>
      <c r="K25" s="265"/>
      <c r="L25" s="278"/>
      <c r="M25" s="279"/>
      <c r="N25" s="280"/>
      <c r="O25" s="292"/>
      <c r="P25" s="183" t="s">
        <v>135</v>
      </c>
      <c r="Q25" s="295"/>
      <c r="R25" s="289"/>
      <c r="S25" s="263"/>
      <c r="T25" s="264"/>
      <c r="U25" s="265"/>
      <c r="V25" s="263"/>
      <c r="W25" s="264"/>
      <c r="X25" s="264"/>
      <c r="Y25" s="265"/>
      <c r="Z25" s="263"/>
      <c r="AA25" s="264"/>
      <c r="AB25" s="264"/>
      <c r="AC25" s="382"/>
      <c r="AD25" s="180" t="s">
        <v>134</v>
      </c>
      <c r="AE25" s="187" t="s">
        <v>134</v>
      </c>
      <c r="AF25" s="216" t="s">
        <v>141</v>
      </c>
      <c r="AG25" s="216" t="s">
        <v>141</v>
      </c>
      <c r="AH25" s="218" t="s">
        <v>148</v>
      </c>
      <c r="AI25" s="32"/>
      <c r="AJ25" s="32"/>
      <c r="AK25" s="32"/>
      <c r="AL25" s="32"/>
      <c r="AM25" s="32"/>
      <c r="AN25" s="166"/>
      <c r="AO25" s="166" t="s">
        <v>109</v>
      </c>
      <c r="AP25" s="166"/>
      <c r="AQ25" s="166"/>
      <c r="AR25" s="166" t="s">
        <v>116</v>
      </c>
      <c r="AS25" s="32"/>
      <c r="AT25" s="32"/>
      <c r="AU25" s="32"/>
      <c r="AV25" s="32"/>
      <c r="AW25" s="32"/>
      <c r="AX25" s="32"/>
      <c r="AY25" s="32"/>
      <c r="AZ25" s="32"/>
      <c r="BA25" s="32"/>
      <c r="BB25" s="32"/>
      <c r="BC25" s="32"/>
      <c r="BD25" s="32"/>
      <c r="BE25" s="32"/>
      <c r="BF25" s="32"/>
    </row>
    <row r="26" spans="1:58" ht="20.25" customHeight="1" thickBot="1">
      <c r="A26" s="427"/>
      <c r="B26" s="265"/>
      <c r="C26" s="403"/>
      <c r="D26" s="404"/>
      <c r="E26" s="404"/>
      <c r="F26" s="404"/>
      <c r="G26" s="404"/>
      <c r="H26" s="405"/>
      <c r="I26" s="290"/>
      <c r="J26" s="18" t="s">
        <v>1</v>
      </c>
      <c r="K26" s="20" t="s">
        <v>2</v>
      </c>
      <c r="L26" s="19"/>
      <c r="M26" s="273" t="s">
        <v>3</v>
      </c>
      <c r="N26" s="274"/>
      <c r="O26" s="293"/>
      <c r="P26" s="184" t="s">
        <v>136</v>
      </c>
      <c r="Q26" s="296"/>
      <c r="R26" s="290"/>
      <c r="S26" s="168" t="s">
        <v>4</v>
      </c>
      <c r="T26" s="169" t="s">
        <v>5</v>
      </c>
      <c r="U26" s="170" t="s">
        <v>6</v>
      </c>
      <c r="V26" s="350" t="s">
        <v>7</v>
      </c>
      <c r="W26" s="380"/>
      <c r="X26" s="273" t="s">
        <v>8</v>
      </c>
      <c r="Y26" s="274"/>
      <c r="Z26" s="350" t="s">
        <v>9</v>
      </c>
      <c r="AA26" s="274"/>
      <c r="AB26" s="350" t="s">
        <v>104</v>
      </c>
      <c r="AC26" s="351"/>
      <c r="AD26" s="180" t="s">
        <v>134</v>
      </c>
      <c r="AE26" s="187" t="s">
        <v>134</v>
      </c>
      <c r="AF26" s="216" t="s">
        <v>141</v>
      </c>
      <c r="AG26" s="216" t="s">
        <v>141</v>
      </c>
      <c r="AH26" s="216" t="s">
        <v>141</v>
      </c>
      <c r="AI26" s="188" t="s">
        <v>149</v>
      </c>
      <c r="AJ26" s="219"/>
      <c r="AK26" s="32"/>
      <c r="AL26" s="32"/>
      <c r="AM26" s="32"/>
      <c r="AN26" s="259" t="s">
        <v>71</v>
      </c>
      <c r="AO26" s="259"/>
      <c r="AP26" s="259"/>
      <c r="AQ26" s="259"/>
      <c r="AR26" s="166" t="s">
        <v>133</v>
      </c>
      <c r="AS26" s="32"/>
      <c r="AT26" s="32"/>
      <c r="AU26" s="32"/>
      <c r="AV26" s="32"/>
      <c r="AW26" s="32"/>
      <c r="AX26" s="32"/>
      <c r="AY26" s="32"/>
      <c r="AZ26" s="32"/>
      <c r="BA26" s="32"/>
      <c r="BB26" s="32"/>
      <c r="BC26" s="32"/>
      <c r="BD26" s="32"/>
      <c r="BE26" s="32"/>
      <c r="BF26" s="32"/>
    </row>
    <row r="27" spans="1:58" ht="25.5" customHeight="1">
      <c r="A27" s="428"/>
      <c r="B27" s="429"/>
      <c r="C27" s="430"/>
      <c r="D27" s="431"/>
      <c r="E27" s="431"/>
      <c r="F27" s="431"/>
      <c r="G27" s="431"/>
      <c r="H27" s="432"/>
      <c r="I27" s="95"/>
      <c r="J27" s="211"/>
      <c r="K27" s="212"/>
      <c r="L27" s="96"/>
      <c r="M27" s="319"/>
      <c r="N27" s="320"/>
      <c r="O27" s="97"/>
      <c r="P27" s="97"/>
      <c r="Q27" s="98"/>
      <c r="R27" s="99"/>
      <c r="S27" s="171"/>
      <c r="T27" s="171"/>
      <c r="U27" s="172"/>
      <c r="V27" s="345"/>
      <c r="W27" s="346"/>
      <c r="X27" s="383"/>
      <c r="Y27" s="384"/>
      <c r="Z27" s="406">
        <f aca="true" t="shared" si="0" ref="Z27:Z37">IF(AD27=0,MIN((VALUE($S27)+VALUE($T27)+VALUE($U27)),$AQ27),0)</f>
        <v>0</v>
      </c>
      <c r="AA27" s="407"/>
      <c r="AB27" s="352">
        <f aca="true" t="shared" si="1" ref="AB27:AB37">$X27+IF($AD27=1,IF(ISTEXT($R27),MIN((VALUE($S27)+VALUE($T27)+VALUE($U27)),$AQ27),$R27+MIN((VALUE($S27)+VALUE($T27)+VALUE($U27)),$AQ27)),0)</f>
        <v>0</v>
      </c>
      <c r="AC27" s="353"/>
      <c r="AD27" s="180">
        <f>IF(OR(ISBLANK($R27),$R27=0),0,IF(ISTEXT($R27),IF($R27="No Lodging",0,1),1))</f>
        <v>0</v>
      </c>
      <c r="AE27" s="181">
        <f>IF(Q27="SV Avail",O27,0)</f>
        <v>0</v>
      </c>
      <c r="AF27" s="181">
        <f>IF(Q27="SV Unavail",O27,0)</f>
        <v>0</v>
      </c>
      <c r="AG27" s="181">
        <f>IF(Q27="Motorcycle",O27,0)</f>
        <v>0</v>
      </c>
      <c r="AH27" s="181">
        <v>1</v>
      </c>
      <c r="AI27" s="179">
        <v>1</v>
      </c>
      <c r="AJ27" s="220"/>
      <c r="AK27" s="32"/>
      <c r="AL27" s="32"/>
      <c r="AM27" s="32"/>
      <c r="AN27" s="166">
        <f>IF($A27&gt;='Max Value Settings'!$E$12,IF($I27="Yes",'Max Value Settings'!$F$13,'Max Value Settings'!$G$13),IF($I27="Yes",'Max Value Settings'!$F$8,'Max Value Settings'!$G$8))</f>
        <v>10</v>
      </c>
      <c r="AO27" s="166">
        <f>IF($A27&gt;='Max Value Settings'!$E$12,IF($I27="Yes",'Max Value Settings'!$F$14,'Max Value Settings'!$G$14),IF($I27="Yes",'Max Value Settings'!$F$9,'Max Value Settings'!$G$9))</f>
        <v>10</v>
      </c>
      <c r="AP27" s="166">
        <f>IF($A27&gt;='Max Value Settings'!$E$12,IF($I27="Yes",'Max Value Settings'!$F$15,'Max Value Settings'!$G$15),IF($I27="Yes",'Max Value Settings'!$F$10,'Max Value Settings'!$G$10))</f>
        <v>20</v>
      </c>
      <c r="AQ27" s="167">
        <f>SUM(AN27:AP27)</f>
        <v>40</v>
      </c>
      <c r="AR27" s="166">
        <f>IF($A27&gt;='Max Value Settings'!$E$24,IF(ISNA(VLOOKUP($K27,'Max Value Settings'!$I$22:$I$26,1,FALSE)),MIN('Max Value Settings'!$F$25,IF(ISTEXT($R27),0,VALUE($R27))),MIN('Max Value Settings'!$G$25,IF(ISTEXT($R27),0,VALUE($R27)))),IF(ISNA(VLOOKUP($K27,'Max Value Settings'!$I$22:$I$26,1,FALSE)),MIN('Max Value Settings'!$F$22,IF(ISTEXT($R27),0,VALUE($R27))),MIN('Max Value Settings'!$G$22,IF(ISTEXT($R27),0,VALUE($R27)))))</f>
        <v>0</v>
      </c>
      <c r="AS27" s="32"/>
      <c r="AT27" s="32"/>
      <c r="AU27" s="32"/>
      <c r="AV27" s="32"/>
      <c r="AW27" s="32"/>
      <c r="AX27" s="32"/>
      <c r="AY27" s="32"/>
      <c r="AZ27" s="32"/>
      <c r="BA27" s="32"/>
      <c r="BB27" s="32"/>
      <c r="BC27" s="32"/>
      <c r="BD27" s="32"/>
      <c r="BE27" s="32"/>
      <c r="BF27" s="32"/>
    </row>
    <row r="28" spans="1:58" ht="25.5" customHeight="1">
      <c r="A28" s="299"/>
      <c r="B28" s="298"/>
      <c r="C28" s="312"/>
      <c r="D28" s="313"/>
      <c r="E28" s="313"/>
      <c r="F28" s="313"/>
      <c r="G28" s="313"/>
      <c r="H28" s="314"/>
      <c r="I28" s="100"/>
      <c r="J28" s="213"/>
      <c r="K28" s="213"/>
      <c r="L28" s="101"/>
      <c r="M28" s="281"/>
      <c r="N28" s="282"/>
      <c r="O28" s="102"/>
      <c r="P28" s="102"/>
      <c r="Q28" s="103"/>
      <c r="R28" s="104"/>
      <c r="S28" s="173"/>
      <c r="T28" s="173"/>
      <c r="U28" s="174"/>
      <c r="V28" s="340"/>
      <c r="W28" s="341"/>
      <c r="X28" s="343"/>
      <c r="Y28" s="344"/>
      <c r="Z28" s="355">
        <f t="shared" si="0"/>
        <v>0</v>
      </c>
      <c r="AA28" s="356"/>
      <c r="AB28" s="348">
        <f t="shared" si="1"/>
        <v>0</v>
      </c>
      <c r="AC28" s="349"/>
      <c r="AD28" s="180">
        <f aca="true" t="shared" si="2" ref="AD28:AD37">IF(R28="Same Trip",AD27,IF(OR(ISBLANK($R28),$R28=0),0,IF(ISTEXT($R28),IF($R28="No Lodging",0,1),1)))</f>
        <v>0</v>
      </c>
      <c r="AE28" s="181">
        <f aca="true" t="shared" si="3" ref="AE28:AE37">IF(Q28="SV Avail",O28,0)</f>
        <v>0</v>
      </c>
      <c r="AF28" s="181">
        <f aca="true" t="shared" si="4" ref="AF28:AF37">IF(Q28="SV Unavail",O28,0)</f>
        <v>0</v>
      </c>
      <c r="AG28" s="181">
        <f aca="true" t="shared" si="5" ref="AG28:AG37">IF(Q28="Motorcycle",O28,0)</f>
        <v>0</v>
      </c>
      <c r="AH28" s="181">
        <f aca="true" t="shared" si="6" ref="AH28:AH37">IF(R28="Same Trip",AH27,AH27+1)</f>
        <v>2</v>
      </c>
      <c r="AI28" s="179">
        <v>2</v>
      </c>
      <c r="AJ28" s="220">
        <f aca="true" t="shared" si="7" ref="AJ28:AJ37">IF(SUMIF($AH$27:$AH$37,AI28,$AE$27:$AE$37)&lt;=100,SUMIF($AH$27:$AH$37,AI28,$AE$27:$AE$37),0)</f>
        <v>0</v>
      </c>
      <c r="AK28" s="32"/>
      <c r="AL28" s="32"/>
      <c r="AM28" s="32"/>
      <c r="AN28" s="166">
        <f>IF($A28&gt;='Max Value Settings'!$E$12,IF($I28="Yes",'Max Value Settings'!$F$13,'Max Value Settings'!$G$13),IF($I28="Yes",'Max Value Settings'!$F$8,'Max Value Settings'!$G$8))</f>
        <v>10</v>
      </c>
      <c r="AO28" s="166">
        <f>IF($A28&gt;='Max Value Settings'!$E$12,IF($I28="Yes",'Max Value Settings'!$F$14,'Max Value Settings'!$G$14),IF($I28="Yes",'Max Value Settings'!$F$9,'Max Value Settings'!$G$9))</f>
        <v>10</v>
      </c>
      <c r="AP28" s="166">
        <f>IF($A28&gt;='Max Value Settings'!$E$12,IF($I28="Yes",'Max Value Settings'!$F$15,'Max Value Settings'!$G$15),IF($I28="Yes",'Max Value Settings'!$F$10,'Max Value Settings'!$G$10))</f>
        <v>20</v>
      </c>
      <c r="AQ28" s="167">
        <f aca="true" t="shared" si="8" ref="AQ28:AQ37">SUM(AN28:AP28)</f>
        <v>40</v>
      </c>
      <c r="AR28" s="166">
        <f>IF($A28&gt;='Max Value Settings'!$E$24,IF(ISNA(VLOOKUP($K28,'Max Value Settings'!$I$22:$I$26,1,FALSE)),MIN('Max Value Settings'!$F$25,IF(ISTEXT($R28),0,VALUE($R28))),MIN('Max Value Settings'!$G$25,IF(ISTEXT($R28),0,VALUE($R28)))),IF(ISNA(VLOOKUP($K28,'Max Value Settings'!$I$22:$I$26,1,FALSE)),MIN('Max Value Settings'!$F$22,IF(ISTEXT($R28),0,VALUE($R28))),MIN('Max Value Settings'!$G$22,IF(ISTEXT($R28),0,VALUE($R28)))))</f>
        <v>0</v>
      </c>
      <c r="AS28" s="32"/>
      <c r="AT28" s="32"/>
      <c r="AU28" s="32"/>
      <c r="AV28" s="32"/>
      <c r="AW28" s="32"/>
      <c r="AX28" s="32"/>
      <c r="AY28" s="32"/>
      <c r="AZ28" s="32"/>
      <c r="BA28" s="32"/>
      <c r="BB28" s="32"/>
      <c r="BC28" s="32"/>
      <c r="BD28" s="32"/>
      <c r="BE28" s="32"/>
      <c r="BF28" s="32"/>
    </row>
    <row r="29" spans="1:58" ht="25.5" customHeight="1">
      <c r="A29" s="297"/>
      <c r="B29" s="298"/>
      <c r="C29" s="312"/>
      <c r="D29" s="313"/>
      <c r="E29" s="313"/>
      <c r="F29" s="313"/>
      <c r="G29" s="313"/>
      <c r="H29" s="314"/>
      <c r="I29" s="105"/>
      <c r="J29" s="213"/>
      <c r="K29" s="213"/>
      <c r="L29" s="101"/>
      <c r="M29" s="281"/>
      <c r="N29" s="282"/>
      <c r="O29" s="102"/>
      <c r="P29" s="102"/>
      <c r="Q29" s="103"/>
      <c r="R29" s="104"/>
      <c r="S29" s="173"/>
      <c r="T29" s="173"/>
      <c r="U29" s="174"/>
      <c r="V29" s="340"/>
      <c r="W29" s="341"/>
      <c r="X29" s="343"/>
      <c r="Y29" s="344"/>
      <c r="Z29" s="355">
        <f t="shared" si="0"/>
        <v>0</v>
      </c>
      <c r="AA29" s="356"/>
      <c r="AB29" s="348">
        <f t="shared" si="1"/>
        <v>0</v>
      </c>
      <c r="AC29" s="349"/>
      <c r="AD29" s="180">
        <f t="shared" si="2"/>
        <v>0</v>
      </c>
      <c r="AE29" s="181">
        <f t="shared" si="3"/>
        <v>0</v>
      </c>
      <c r="AF29" s="181">
        <f t="shared" si="4"/>
        <v>0</v>
      </c>
      <c r="AG29" s="181">
        <f t="shared" si="5"/>
        <v>0</v>
      </c>
      <c r="AH29" s="181">
        <f t="shared" si="6"/>
        <v>3</v>
      </c>
      <c r="AI29" s="179">
        <v>3</v>
      </c>
      <c r="AJ29" s="220">
        <f t="shared" si="7"/>
        <v>0</v>
      </c>
      <c r="AK29" s="32"/>
      <c r="AL29" s="32"/>
      <c r="AM29" s="32"/>
      <c r="AN29" s="166">
        <f>IF($A29&gt;='Max Value Settings'!$E$12,IF($I29="Yes",'Max Value Settings'!$F$13,'Max Value Settings'!$G$13),IF($I29="Yes",'Max Value Settings'!$F$8,'Max Value Settings'!$G$8))</f>
        <v>10</v>
      </c>
      <c r="AO29" s="166">
        <f>IF($A29&gt;='Max Value Settings'!$E$12,IF($I29="Yes",'Max Value Settings'!$F$14,'Max Value Settings'!$G$14),IF($I29="Yes",'Max Value Settings'!$F$9,'Max Value Settings'!$G$9))</f>
        <v>10</v>
      </c>
      <c r="AP29" s="166">
        <f>IF($A29&gt;='Max Value Settings'!$E$12,IF($I29="Yes",'Max Value Settings'!$F$15,'Max Value Settings'!$G$15),IF($I29="Yes",'Max Value Settings'!$F$10,'Max Value Settings'!$G$10))</f>
        <v>20</v>
      </c>
      <c r="AQ29" s="167">
        <f t="shared" si="8"/>
        <v>40</v>
      </c>
      <c r="AR29" s="166">
        <f>IF($A29&gt;='Max Value Settings'!$E$24,IF(ISNA(VLOOKUP($K29,'Max Value Settings'!$I$22:$I$26,1,FALSE)),MIN('Max Value Settings'!$F$25,IF(ISTEXT($R29),0,VALUE($R29))),MIN('Max Value Settings'!$G$25,IF(ISTEXT($R29),0,VALUE($R29)))),IF(ISNA(VLOOKUP($K29,'Max Value Settings'!$I$22:$I$26,1,FALSE)),MIN('Max Value Settings'!$F$22,IF(ISTEXT($R29),0,VALUE($R29))),MIN('Max Value Settings'!$G$22,IF(ISTEXT($R29),0,VALUE($R29)))))</f>
        <v>0</v>
      </c>
      <c r="AS29" s="32"/>
      <c r="AT29" s="32"/>
      <c r="AU29" s="32"/>
      <c r="AV29" s="32"/>
      <c r="AW29" s="32"/>
      <c r="AX29" s="32"/>
      <c r="AY29" s="32"/>
      <c r="AZ29" s="32"/>
      <c r="BA29" s="32"/>
      <c r="BB29" s="32"/>
      <c r="BC29" s="32"/>
      <c r="BD29" s="32"/>
      <c r="BE29" s="32"/>
      <c r="BF29" s="32"/>
    </row>
    <row r="30" spans="1:58" ht="25.5" customHeight="1">
      <c r="A30" s="297"/>
      <c r="B30" s="298"/>
      <c r="C30" s="312"/>
      <c r="D30" s="313"/>
      <c r="E30" s="313"/>
      <c r="F30" s="313"/>
      <c r="G30" s="313"/>
      <c r="H30" s="314"/>
      <c r="I30" s="105"/>
      <c r="J30" s="213"/>
      <c r="K30" s="213"/>
      <c r="L30" s="101"/>
      <c r="M30" s="281"/>
      <c r="N30" s="282"/>
      <c r="O30" s="102"/>
      <c r="P30" s="102"/>
      <c r="Q30" s="182"/>
      <c r="R30" s="104"/>
      <c r="S30" s="173"/>
      <c r="T30" s="173"/>
      <c r="U30" s="174"/>
      <c r="V30" s="340"/>
      <c r="W30" s="341"/>
      <c r="X30" s="343"/>
      <c r="Y30" s="344"/>
      <c r="Z30" s="355">
        <f t="shared" si="0"/>
        <v>0</v>
      </c>
      <c r="AA30" s="356"/>
      <c r="AB30" s="348">
        <f t="shared" si="1"/>
        <v>0</v>
      </c>
      <c r="AC30" s="349"/>
      <c r="AD30" s="180">
        <f t="shared" si="2"/>
        <v>0</v>
      </c>
      <c r="AE30" s="181">
        <f t="shared" si="3"/>
        <v>0</v>
      </c>
      <c r="AF30" s="181">
        <f t="shared" si="4"/>
        <v>0</v>
      </c>
      <c r="AG30" s="181">
        <f t="shared" si="5"/>
        <v>0</v>
      </c>
      <c r="AH30" s="181">
        <f t="shared" si="6"/>
        <v>4</v>
      </c>
      <c r="AI30" s="179">
        <v>4</v>
      </c>
      <c r="AJ30" s="220">
        <f t="shared" si="7"/>
        <v>0</v>
      </c>
      <c r="AK30" s="32"/>
      <c r="AL30" s="32"/>
      <c r="AM30" s="32"/>
      <c r="AN30" s="166">
        <f>IF($A30&gt;='Max Value Settings'!$E$12,IF($I30="Yes",'Max Value Settings'!$F$13,'Max Value Settings'!$G$13),IF($I30="Yes",'Max Value Settings'!$F$8,'Max Value Settings'!$G$8))</f>
        <v>10</v>
      </c>
      <c r="AO30" s="166">
        <f>IF($A30&gt;='Max Value Settings'!$E$12,IF($I30="Yes",'Max Value Settings'!$F$14,'Max Value Settings'!$G$14),IF($I30="Yes",'Max Value Settings'!$F$9,'Max Value Settings'!$G$9))</f>
        <v>10</v>
      </c>
      <c r="AP30" s="166">
        <f>IF($A30&gt;='Max Value Settings'!$E$12,IF($I30="Yes",'Max Value Settings'!$F$15,'Max Value Settings'!$G$15),IF($I30="Yes",'Max Value Settings'!$F$10,'Max Value Settings'!$G$10))</f>
        <v>20</v>
      </c>
      <c r="AQ30" s="167">
        <f t="shared" si="8"/>
        <v>40</v>
      </c>
      <c r="AR30" s="166">
        <f>IF($A30&gt;='Max Value Settings'!$E$24,IF(ISNA(VLOOKUP($K30,'Max Value Settings'!$I$22:$I$26,1,FALSE)),MIN('Max Value Settings'!$F$25,IF(ISTEXT($R30),0,VALUE($R30))),MIN('Max Value Settings'!$G$25,IF(ISTEXT($R30),0,VALUE($R30)))),IF(ISNA(VLOOKUP($K30,'Max Value Settings'!$I$22:$I$26,1,FALSE)),MIN('Max Value Settings'!$F$22,IF(ISTEXT($R30),0,VALUE($R30))),MIN('Max Value Settings'!$G$22,IF(ISTEXT($R30),0,VALUE($R30)))))</f>
        <v>0</v>
      </c>
      <c r="AS30" s="32"/>
      <c r="AT30" s="32"/>
      <c r="AU30" s="32"/>
      <c r="AV30" s="32"/>
      <c r="AW30" s="32"/>
      <c r="AX30" s="32"/>
      <c r="AY30" s="32"/>
      <c r="AZ30" s="32"/>
      <c r="BA30" s="32"/>
      <c r="BB30" s="32"/>
      <c r="BC30" s="32"/>
      <c r="BD30" s="32"/>
      <c r="BE30" s="32"/>
      <c r="BF30" s="32"/>
    </row>
    <row r="31" spans="1:58" ht="25.5" customHeight="1">
      <c r="A31" s="297"/>
      <c r="B31" s="298"/>
      <c r="C31" s="312"/>
      <c r="D31" s="313"/>
      <c r="E31" s="313"/>
      <c r="F31" s="313"/>
      <c r="G31" s="313"/>
      <c r="H31" s="314"/>
      <c r="I31" s="105"/>
      <c r="J31" s="221"/>
      <c r="K31" s="213"/>
      <c r="L31" s="101"/>
      <c r="M31" s="281"/>
      <c r="N31" s="282"/>
      <c r="O31" s="102"/>
      <c r="P31" s="102"/>
      <c r="Q31" s="103"/>
      <c r="R31" s="104"/>
      <c r="S31" s="173"/>
      <c r="T31" s="173"/>
      <c r="U31" s="174"/>
      <c r="V31" s="340"/>
      <c r="W31" s="341"/>
      <c r="X31" s="343"/>
      <c r="Y31" s="344"/>
      <c r="Z31" s="355">
        <f t="shared" si="0"/>
        <v>0</v>
      </c>
      <c r="AA31" s="356"/>
      <c r="AB31" s="348">
        <f t="shared" si="1"/>
        <v>0</v>
      </c>
      <c r="AC31" s="349"/>
      <c r="AD31" s="180">
        <f t="shared" si="2"/>
        <v>0</v>
      </c>
      <c r="AE31" s="181">
        <f>IF(Q31="SV Avail",O31,0)</f>
        <v>0</v>
      </c>
      <c r="AF31" s="181">
        <f>IF(Q31="SV Unavail",O31,0)</f>
        <v>0</v>
      </c>
      <c r="AG31" s="181">
        <f>IF(Q31="Motorcycle",O31,0)</f>
        <v>0</v>
      </c>
      <c r="AH31" s="181">
        <f t="shared" si="6"/>
        <v>5</v>
      </c>
      <c r="AI31" s="179">
        <v>5</v>
      </c>
      <c r="AJ31" s="220">
        <f t="shared" si="7"/>
        <v>0</v>
      </c>
      <c r="AK31" s="32"/>
      <c r="AL31" s="32"/>
      <c r="AM31" s="32"/>
      <c r="AN31" s="166">
        <f>IF($A31&gt;='Max Value Settings'!$E$12,IF($I31="Yes",'Max Value Settings'!$F$13,'Max Value Settings'!$G$13),IF($I31="Yes",'Max Value Settings'!$F$8,'Max Value Settings'!$G$8))</f>
        <v>10</v>
      </c>
      <c r="AO31" s="166">
        <f>IF($A31&gt;='Max Value Settings'!$E$12,IF($I31="Yes",'Max Value Settings'!$F$14,'Max Value Settings'!$G$14),IF($I31="Yes",'Max Value Settings'!$F$9,'Max Value Settings'!$G$9))</f>
        <v>10</v>
      </c>
      <c r="AP31" s="166">
        <f>IF($A31&gt;='Max Value Settings'!$E$12,IF($I31="Yes",'Max Value Settings'!$F$15,'Max Value Settings'!$G$15),IF($I31="Yes",'Max Value Settings'!$F$10,'Max Value Settings'!$G$10))</f>
        <v>20</v>
      </c>
      <c r="AQ31" s="167">
        <f t="shared" si="8"/>
        <v>40</v>
      </c>
      <c r="AR31" s="166">
        <f>IF($A31&gt;='Max Value Settings'!$E$24,IF(ISNA(VLOOKUP($K31,'Max Value Settings'!$I$22:$I$26,1,FALSE)),MIN('Max Value Settings'!$F$25,IF(ISTEXT($R31),0,VALUE($R31))),MIN('Max Value Settings'!$G$25,IF(ISTEXT($R31),0,VALUE($R31)))),IF(ISNA(VLOOKUP($K31,'Max Value Settings'!$I$22:$I$26,1,FALSE)),MIN('Max Value Settings'!$F$22,IF(ISTEXT($R31),0,VALUE($R31))),MIN('Max Value Settings'!$G$22,IF(ISTEXT($R31),0,VALUE($R31)))))</f>
        <v>0</v>
      </c>
      <c r="AS31" s="32"/>
      <c r="AT31" s="32"/>
      <c r="AU31" s="32"/>
      <c r="AV31" s="32"/>
      <c r="AW31" s="32"/>
      <c r="AX31" s="32"/>
      <c r="AY31" s="32"/>
      <c r="AZ31" s="32"/>
      <c r="BA31" s="32"/>
      <c r="BB31" s="32"/>
      <c r="BC31" s="32"/>
      <c r="BD31" s="32"/>
      <c r="BE31" s="32"/>
      <c r="BF31" s="32"/>
    </row>
    <row r="32" spans="1:58" ht="25.5" customHeight="1">
      <c r="A32" s="299"/>
      <c r="B32" s="298"/>
      <c r="C32" s="312"/>
      <c r="D32" s="313"/>
      <c r="E32" s="313"/>
      <c r="F32" s="313"/>
      <c r="G32" s="313"/>
      <c r="H32" s="314"/>
      <c r="I32" s="105"/>
      <c r="J32" s="213"/>
      <c r="K32" s="213"/>
      <c r="L32" s="101"/>
      <c r="M32" s="281"/>
      <c r="N32" s="282"/>
      <c r="O32" s="225"/>
      <c r="P32" s="102"/>
      <c r="Q32" s="103"/>
      <c r="R32" s="104"/>
      <c r="S32" s="173"/>
      <c r="T32" s="173"/>
      <c r="U32" s="174"/>
      <c r="V32" s="340"/>
      <c r="W32" s="341"/>
      <c r="X32" s="343"/>
      <c r="Y32" s="344"/>
      <c r="Z32" s="355">
        <f t="shared" si="0"/>
        <v>0</v>
      </c>
      <c r="AA32" s="356"/>
      <c r="AB32" s="348">
        <f t="shared" si="1"/>
        <v>0</v>
      </c>
      <c r="AC32" s="349"/>
      <c r="AD32" s="180">
        <f t="shared" si="2"/>
        <v>0</v>
      </c>
      <c r="AE32" s="181">
        <f t="shared" si="3"/>
        <v>0</v>
      </c>
      <c r="AF32" s="193">
        <f t="shared" si="4"/>
        <v>0</v>
      </c>
      <c r="AG32" s="181">
        <f t="shared" si="5"/>
        <v>0</v>
      </c>
      <c r="AH32" s="181">
        <f t="shared" si="6"/>
        <v>6</v>
      </c>
      <c r="AI32" s="179">
        <v>6</v>
      </c>
      <c r="AJ32" s="220">
        <f t="shared" si="7"/>
        <v>0</v>
      </c>
      <c r="AK32" s="32"/>
      <c r="AL32" s="32"/>
      <c r="AM32" s="32"/>
      <c r="AN32" s="166">
        <f>IF($A32&gt;='Max Value Settings'!$E$12,IF($I32="Yes",'Max Value Settings'!$F$13,'Max Value Settings'!$G$13),IF($I32="Yes",'Max Value Settings'!$F$8,'Max Value Settings'!$G$8))</f>
        <v>10</v>
      </c>
      <c r="AO32" s="166">
        <f>IF($A32&gt;='Max Value Settings'!$E$12,IF($I32="Yes",'Max Value Settings'!$F$14,'Max Value Settings'!$G$14),IF($I32="Yes",'Max Value Settings'!$F$9,'Max Value Settings'!$G$9))</f>
        <v>10</v>
      </c>
      <c r="AP32" s="166">
        <f>IF($A32&gt;='Max Value Settings'!$E$12,IF($I32="Yes",'Max Value Settings'!$F$15,'Max Value Settings'!$G$15),IF($I32="Yes",'Max Value Settings'!$F$10,'Max Value Settings'!$G$10))</f>
        <v>20</v>
      </c>
      <c r="AQ32" s="167">
        <f t="shared" si="8"/>
        <v>40</v>
      </c>
      <c r="AR32" s="166">
        <f>IF($A32&gt;='Max Value Settings'!$E$24,IF(ISNA(VLOOKUP($K32,'Max Value Settings'!$I$22:$I$26,1,FALSE)),MIN('Max Value Settings'!$F$25,IF(ISTEXT($R32),0,VALUE($R32))),MIN('Max Value Settings'!$G$25,IF(ISTEXT($R32),0,VALUE($R32)))),IF(ISNA(VLOOKUP($K32,'Max Value Settings'!$I$22:$I$26,1,FALSE)),MIN('Max Value Settings'!$F$22,IF(ISTEXT($R32),0,VALUE($R32))),MIN('Max Value Settings'!$G$22,IF(ISTEXT($R32),0,VALUE($R32)))))</f>
        <v>0</v>
      </c>
      <c r="AS32" s="32"/>
      <c r="AT32" s="32"/>
      <c r="AU32" s="32"/>
      <c r="AV32" s="32"/>
      <c r="AW32" s="32"/>
      <c r="AX32" s="32"/>
      <c r="AY32" s="32"/>
      <c r="AZ32" s="32"/>
      <c r="BA32" s="32"/>
      <c r="BB32" s="32"/>
      <c r="BC32" s="32"/>
      <c r="BD32" s="32"/>
      <c r="BE32" s="32"/>
      <c r="BF32" s="32"/>
    </row>
    <row r="33" spans="1:58" ht="25.5" customHeight="1">
      <c r="A33" s="297"/>
      <c r="B33" s="298"/>
      <c r="C33" s="312"/>
      <c r="D33" s="313"/>
      <c r="E33" s="313"/>
      <c r="F33" s="313"/>
      <c r="G33" s="313"/>
      <c r="H33" s="314"/>
      <c r="I33" s="105"/>
      <c r="J33" s="213"/>
      <c r="K33" s="213"/>
      <c r="L33" s="101"/>
      <c r="M33" s="281"/>
      <c r="N33" s="282"/>
      <c r="O33" s="102"/>
      <c r="P33" s="102">
        <f>IF(AND(ISNONTEXT($O33),$O33&gt;0),1,0)</f>
        <v>0</v>
      </c>
      <c r="Q33" s="103"/>
      <c r="R33" s="104"/>
      <c r="S33" s="173"/>
      <c r="T33" s="173"/>
      <c r="U33" s="174"/>
      <c r="V33" s="340"/>
      <c r="W33" s="341"/>
      <c r="X33" s="343"/>
      <c r="Y33" s="344"/>
      <c r="Z33" s="355">
        <f t="shared" si="0"/>
        <v>0</v>
      </c>
      <c r="AA33" s="356"/>
      <c r="AB33" s="348">
        <f t="shared" si="1"/>
        <v>0</v>
      </c>
      <c r="AC33" s="349"/>
      <c r="AD33" s="180">
        <f t="shared" si="2"/>
        <v>0</v>
      </c>
      <c r="AE33" s="181">
        <f t="shared" si="3"/>
        <v>0</v>
      </c>
      <c r="AF33" s="181">
        <f t="shared" si="4"/>
        <v>0</v>
      </c>
      <c r="AG33" s="181">
        <f t="shared" si="5"/>
        <v>0</v>
      </c>
      <c r="AH33" s="181">
        <f t="shared" si="6"/>
        <v>7</v>
      </c>
      <c r="AI33" s="179">
        <v>7</v>
      </c>
      <c r="AJ33" s="220">
        <f t="shared" si="7"/>
        <v>0</v>
      </c>
      <c r="AK33" s="32"/>
      <c r="AL33" s="32"/>
      <c r="AM33" s="32"/>
      <c r="AN33" s="166">
        <f>IF($A33&gt;='Max Value Settings'!$E$12,IF($I33="Yes",'Max Value Settings'!$F$13,'Max Value Settings'!$G$13),IF($I33="Yes",'Max Value Settings'!$F$8,'Max Value Settings'!$G$8))</f>
        <v>10</v>
      </c>
      <c r="AO33" s="166">
        <f>IF($A33&gt;='Max Value Settings'!$E$12,IF($I33="Yes",'Max Value Settings'!$F$14,'Max Value Settings'!$G$14),IF($I33="Yes",'Max Value Settings'!$F$9,'Max Value Settings'!$G$9))</f>
        <v>10</v>
      </c>
      <c r="AP33" s="166">
        <f>IF($A33&gt;='Max Value Settings'!$E$12,IF($I33="Yes",'Max Value Settings'!$F$15,'Max Value Settings'!$G$15),IF($I33="Yes",'Max Value Settings'!$F$10,'Max Value Settings'!$G$10))</f>
        <v>20</v>
      </c>
      <c r="AQ33" s="167">
        <f t="shared" si="8"/>
        <v>40</v>
      </c>
      <c r="AR33" s="166">
        <f>IF($A33&gt;='Max Value Settings'!$E$24,IF(ISNA(VLOOKUP($K33,'Max Value Settings'!$I$22:$I$26,1,FALSE)),MIN('Max Value Settings'!$F$25,IF(ISTEXT($R33),0,VALUE($R33))),MIN('Max Value Settings'!$G$25,IF(ISTEXT($R33),0,VALUE($R33)))),IF(ISNA(VLOOKUP($K33,'Max Value Settings'!$I$22:$I$26,1,FALSE)),MIN('Max Value Settings'!$F$22,IF(ISTEXT($R33),0,VALUE($R33))),MIN('Max Value Settings'!$G$22,IF(ISTEXT($R33),0,VALUE($R33)))))</f>
        <v>0</v>
      </c>
      <c r="AS33" s="32"/>
      <c r="AT33" s="32"/>
      <c r="AU33" s="32"/>
      <c r="AV33" s="32"/>
      <c r="AW33" s="32"/>
      <c r="AX33" s="32"/>
      <c r="AY33" s="32"/>
      <c r="AZ33" s="32"/>
      <c r="BA33" s="32"/>
      <c r="BB33" s="32"/>
      <c r="BC33" s="32"/>
      <c r="BD33" s="32"/>
      <c r="BE33" s="32"/>
      <c r="BF33" s="32"/>
    </row>
    <row r="34" spans="1:58" ht="25.5" customHeight="1">
      <c r="A34" s="297"/>
      <c r="B34" s="298"/>
      <c r="C34" s="312"/>
      <c r="D34" s="313"/>
      <c r="E34" s="313"/>
      <c r="F34" s="313"/>
      <c r="G34" s="313"/>
      <c r="H34" s="314"/>
      <c r="I34" s="105"/>
      <c r="J34" s="213"/>
      <c r="K34" s="213"/>
      <c r="L34" s="101"/>
      <c r="M34" s="281"/>
      <c r="N34" s="282"/>
      <c r="O34" s="102"/>
      <c r="P34" s="102">
        <f>IF(AND(ISNONTEXT($O34),$O34&gt;0),1,0)</f>
        <v>0</v>
      </c>
      <c r="Q34" s="103"/>
      <c r="R34" s="104"/>
      <c r="S34" s="173"/>
      <c r="T34" s="173"/>
      <c r="U34" s="174"/>
      <c r="V34" s="340"/>
      <c r="W34" s="341"/>
      <c r="X34" s="343"/>
      <c r="Y34" s="344"/>
      <c r="Z34" s="355">
        <f t="shared" si="0"/>
        <v>0</v>
      </c>
      <c r="AA34" s="356"/>
      <c r="AB34" s="348">
        <f t="shared" si="1"/>
        <v>0</v>
      </c>
      <c r="AC34" s="349"/>
      <c r="AD34" s="180">
        <f t="shared" si="2"/>
        <v>0</v>
      </c>
      <c r="AE34" s="181">
        <f t="shared" si="3"/>
        <v>0</v>
      </c>
      <c r="AF34" s="181">
        <f t="shared" si="4"/>
        <v>0</v>
      </c>
      <c r="AG34" s="181">
        <f t="shared" si="5"/>
        <v>0</v>
      </c>
      <c r="AH34" s="181">
        <f t="shared" si="6"/>
        <v>8</v>
      </c>
      <c r="AI34" s="179">
        <v>8</v>
      </c>
      <c r="AJ34" s="220">
        <f t="shared" si="7"/>
        <v>0</v>
      </c>
      <c r="AK34" s="32"/>
      <c r="AL34" s="32"/>
      <c r="AM34" s="32"/>
      <c r="AN34" s="166">
        <f>IF($A34&gt;='Max Value Settings'!$E$12,IF($I34="Yes",'Max Value Settings'!$F$13,'Max Value Settings'!$G$13),IF($I34="Yes",'Max Value Settings'!$F$8,'Max Value Settings'!$G$8))</f>
        <v>10</v>
      </c>
      <c r="AO34" s="166">
        <f>IF($A34&gt;='Max Value Settings'!$E$12,IF($I34="Yes",'Max Value Settings'!$F$14,'Max Value Settings'!$G$14),IF($I34="Yes",'Max Value Settings'!$F$9,'Max Value Settings'!$G$9))</f>
        <v>10</v>
      </c>
      <c r="AP34" s="166">
        <f>IF($A34&gt;='Max Value Settings'!$E$12,IF($I34="Yes",'Max Value Settings'!$F$15,'Max Value Settings'!$G$15),IF($I34="Yes",'Max Value Settings'!$F$10,'Max Value Settings'!$G$10))</f>
        <v>20</v>
      </c>
      <c r="AQ34" s="167">
        <f t="shared" si="8"/>
        <v>40</v>
      </c>
      <c r="AR34" s="166">
        <f>IF($A34&gt;='Max Value Settings'!$E$24,IF(ISNA(VLOOKUP($K34,'Max Value Settings'!$I$22:$I$26,1,FALSE)),MIN('Max Value Settings'!$F$25,IF(ISTEXT($R34),0,VALUE($R34))),MIN('Max Value Settings'!$G$25,IF(ISTEXT($R34),0,VALUE($R34)))),IF(ISNA(VLOOKUP($K34,'Max Value Settings'!$I$22:$I$26,1,FALSE)),MIN('Max Value Settings'!$F$22,IF(ISTEXT($R34),0,VALUE($R34))),MIN('Max Value Settings'!$G$22,IF(ISTEXT($R34),0,VALUE($R34)))))</f>
        <v>0</v>
      </c>
      <c r="AS34" s="32"/>
      <c r="AT34" s="32"/>
      <c r="AU34" s="32"/>
      <c r="AV34" s="32"/>
      <c r="AW34" s="32"/>
      <c r="AX34" s="32"/>
      <c r="AY34" s="32"/>
      <c r="AZ34" s="32"/>
      <c r="BA34" s="32"/>
      <c r="BB34" s="32"/>
      <c r="BC34" s="32"/>
      <c r="BD34" s="32"/>
      <c r="BE34" s="32"/>
      <c r="BF34" s="32"/>
    </row>
    <row r="35" spans="1:58" ht="25.5" customHeight="1">
      <c r="A35" s="297"/>
      <c r="B35" s="298"/>
      <c r="C35" s="312"/>
      <c r="D35" s="313"/>
      <c r="E35" s="313"/>
      <c r="F35" s="313"/>
      <c r="G35" s="313"/>
      <c r="H35" s="314"/>
      <c r="I35" s="105"/>
      <c r="J35" s="213"/>
      <c r="K35" s="213"/>
      <c r="L35" s="101"/>
      <c r="M35" s="281"/>
      <c r="N35" s="282"/>
      <c r="O35" s="102"/>
      <c r="P35" s="102">
        <f>IF(AND(ISNONTEXT($O35),$O35&gt;0),1,0)</f>
        <v>0</v>
      </c>
      <c r="Q35" s="103"/>
      <c r="R35" s="104"/>
      <c r="S35" s="173"/>
      <c r="T35" s="173"/>
      <c r="U35" s="174"/>
      <c r="V35" s="340"/>
      <c r="W35" s="341"/>
      <c r="X35" s="343"/>
      <c r="Y35" s="344"/>
      <c r="Z35" s="355">
        <f t="shared" si="0"/>
        <v>0</v>
      </c>
      <c r="AA35" s="356"/>
      <c r="AB35" s="348">
        <f t="shared" si="1"/>
        <v>0</v>
      </c>
      <c r="AC35" s="349"/>
      <c r="AD35" s="180">
        <f t="shared" si="2"/>
        <v>0</v>
      </c>
      <c r="AE35" s="181">
        <f t="shared" si="3"/>
        <v>0</v>
      </c>
      <c r="AF35" s="181">
        <f t="shared" si="4"/>
        <v>0</v>
      </c>
      <c r="AG35" s="181">
        <f t="shared" si="5"/>
        <v>0</v>
      </c>
      <c r="AH35" s="181">
        <f t="shared" si="6"/>
        <v>9</v>
      </c>
      <c r="AI35" s="179">
        <v>9</v>
      </c>
      <c r="AJ35" s="220">
        <f t="shared" si="7"/>
        <v>0</v>
      </c>
      <c r="AK35" s="32"/>
      <c r="AL35" s="32"/>
      <c r="AM35" s="32"/>
      <c r="AN35" s="166">
        <f>IF($A35&gt;='Max Value Settings'!$E$12,IF($I35="Yes",'Max Value Settings'!$F$13,'Max Value Settings'!$G$13),IF($I35="Yes",'Max Value Settings'!$F$8,'Max Value Settings'!$G$8))</f>
        <v>10</v>
      </c>
      <c r="AO35" s="166">
        <f>IF($A35&gt;='Max Value Settings'!$E$12,IF($I35="Yes",'Max Value Settings'!$F$14,'Max Value Settings'!$G$14),IF($I35="Yes",'Max Value Settings'!$F$9,'Max Value Settings'!$G$9))</f>
        <v>10</v>
      </c>
      <c r="AP35" s="166">
        <f>IF($A35&gt;='Max Value Settings'!$E$12,IF($I35="Yes",'Max Value Settings'!$F$15,'Max Value Settings'!$G$15),IF($I35="Yes",'Max Value Settings'!$F$10,'Max Value Settings'!$G$10))</f>
        <v>20</v>
      </c>
      <c r="AQ35" s="167">
        <f t="shared" si="8"/>
        <v>40</v>
      </c>
      <c r="AR35" s="166">
        <f>IF($A35&gt;='Max Value Settings'!$E$24,IF(ISNA(VLOOKUP($K35,'Max Value Settings'!$I$22:$I$26,1,FALSE)),MIN('Max Value Settings'!$F$25,IF(ISTEXT($R35),0,VALUE($R35))),MIN('Max Value Settings'!$G$25,IF(ISTEXT($R35),0,VALUE($R35)))),IF(ISNA(VLOOKUP($K35,'Max Value Settings'!$I$22:$I$26,1,FALSE)),MIN('Max Value Settings'!$F$22,IF(ISTEXT($R35),0,VALUE($R35))),MIN('Max Value Settings'!$G$22,IF(ISTEXT($R35),0,VALUE($R35)))))</f>
        <v>0</v>
      </c>
      <c r="AS35" s="32"/>
      <c r="AT35" s="32"/>
      <c r="AU35" s="32"/>
      <c r="AV35" s="32"/>
      <c r="AW35" s="32"/>
      <c r="AX35" s="32"/>
      <c r="AY35" s="32"/>
      <c r="AZ35" s="32"/>
      <c r="BA35" s="32"/>
      <c r="BB35" s="32"/>
      <c r="BC35" s="32"/>
      <c r="BD35" s="32"/>
      <c r="BE35" s="32"/>
      <c r="BF35" s="32"/>
    </row>
    <row r="36" spans="1:58" ht="25.5" customHeight="1">
      <c r="A36" s="297"/>
      <c r="B36" s="298"/>
      <c r="C36" s="312"/>
      <c r="D36" s="313"/>
      <c r="E36" s="313"/>
      <c r="F36" s="313"/>
      <c r="G36" s="313"/>
      <c r="H36" s="314"/>
      <c r="I36" s="105"/>
      <c r="J36" s="213"/>
      <c r="K36" s="213"/>
      <c r="L36" s="101"/>
      <c r="M36" s="281"/>
      <c r="N36" s="282"/>
      <c r="O36" s="102"/>
      <c r="P36" s="102">
        <f>IF(AND(ISNONTEXT($O36),$O36&gt;0),1,0)</f>
        <v>0</v>
      </c>
      <c r="Q36" s="103"/>
      <c r="R36" s="104"/>
      <c r="S36" s="173"/>
      <c r="T36" s="173"/>
      <c r="U36" s="174"/>
      <c r="V36" s="340"/>
      <c r="W36" s="341"/>
      <c r="X36" s="347"/>
      <c r="Y36" s="344"/>
      <c r="Z36" s="355">
        <f t="shared" si="0"/>
        <v>0</v>
      </c>
      <c r="AA36" s="356"/>
      <c r="AB36" s="348">
        <f t="shared" si="1"/>
        <v>0</v>
      </c>
      <c r="AC36" s="349"/>
      <c r="AD36" s="180">
        <f t="shared" si="2"/>
        <v>0</v>
      </c>
      <c r="AE36" s="181">
        <f t="shared" si="3"/>
        <v>0</v>
      </c>
      <c r="AF36" s="181">
        <f t="shared" si="4"/>
        <v>0</v>
      </c>
      <c r="AG36" s="181">
        <f t="shared" si="5"/>
        <v>0</v>
      </c>
      <c r="AH36" s="181">
        <f t="shared" si="6"/>
        <v>10</v>
      </c>
      <c r="AI36" s="179">
        <v>10</v>
      </c>
      <c r="AJ36" s="220">
        <f t="shared" si="7"/>
        <v>0</v>
      </c>
      <c r="AK36" s="32"/>
      <c r="AL36" s="32"/>
      <c r="AM36" s="32"/>
      <c r="AN36" s="166">
        <f>IF($A36&gt;='Max Value Settings'!$E$12,IF($I36="Yes",'Max Value Settings'!$F$13,'Max Value Settings'!$G$13),IF($I36="Yes",'Max Value Settings'!$F$8,'Max Value Settings'!$G$8))</f>
        <v>10</v>
      </c>
      <c r="AO36" s="166">
        <f>IF($A36&gt;='Max Value Settings'!$E$12,IF($I36="Yes",'Max Value Settings'!$F$14,'Max Value Settings'!$G$14),IF($I36="Yes",'Max Value Settings'!$F$9,'Max Value Settings'!$G$9))</f>
        <v>10</v>
      </c>
      <c r="AP36" s="166">
        <f>IF($A36&gt;='Max Value Settings'!$E$12,IF($I36="Yes",'Max Value Settings'!$F$15,'Max Value Settings'!$G$15),IF($I36="Yes",'Max Value Settings'!$F$10,'Max Value Settings'!$G$10))</f>
        <v>20</v>
      </c>
      <c r="AQ36" s="167">
        <f t="shared" si="8"/>
        <v>40</v>
      </c>
      <c r="AR36" s="166">
        <f>IF($A36&gt;='Max Value Settings'!$E$24,IF(ISNA(VLOOKUP($K36,'Max Value Settings'!$I$22:$I$26,1,FALSE)),MIN('Max Value Settings'!$F$25,IF(ISTEXT($R36),0,VALUE($R36))),MIN('Max Value Settings'!$G$25,IF(ISTEXT($R36),0,VALUE($R36)))),IF(ISNA(VLOOKUP($K36,'Max Value Settings'!$I$22:$I$26,1,FALSE)),MIN('Max Value Settings'!$F$22,IF(ISTEXT($R36),0,VALUE($R36))),MIN('Max Value Settings'!$G$22,IF(ISTEXT($R36),0,VALUE($R36)))))</f>
        <v>0</v>
      </c>
      <c r="AS36" s="32"/>
      <c r="AT36" s="32"/>
      <c r="AU36" s="32"/>
      <c r="AV36" s="32"/>
      <c r="AW36" s="32"/>
      <c r="AX36" s="32"/>
      <c r="AY36" s="32"/>
      <c r="AZ36" s="32"/>
      <c r="BA36" s="32"/>
      <c r="BB36" s="32"/>
      <c r="BC36" s="32"/>
      <c r="BD36" s="32"/>
      <c r="BE36" s="32"/>
      <c r="BF36" s="32"/>
    </row>
    <row r="37" spans="1:58" ht="25.5" customHeight="1" thickBot="1">
      <c r="A37" s="299"/>
      <c r="B37" s="298"/>
      <c r="C37" s="312"/>
      <c r="D37" s="313"/>
      <c r="E37" s="313"/>
      <c r="F37" s="313"/>
      <c r="G37" s="313"/>
      <c r="H37" s="314"/>
      <c r="I37" s="105"/>
      <c r="J37" s="214"/>
      <c r="K37" s="215"/>
      <c r="L37" s="101"/>
      <c r="M37" s="281"/>
      <c r="N37" s="282"/>
      <c r="O37" s="102"/>
      <c r="P37" s="102">
        <f>IF(AND(ISNONTEXT($O37),$O37&gt;0),1,0)</f>
        <v>0</v>
      </c>
      <c r="Q37" s="106"/>
      <c r="R37" s="104"/>
      <c r="S37" s="173"/>
      <c r="T37" s="173"/>
      <c r="U37" s="174"/>
      <c r="V37" s="340"/>
      <c r="W37" s="341"/>
      <c r="X37" s="347"/>
      <c r="Y37" s="344"/>
      <c r="Z37" s="369">
        <f t="shared" si="0"/>
        <v>0</v>
      </c>
      <c r="AA37" s="370"/>
      <c r="AB37" s="365">
        <f t="shared" si="1"/>
        <v>0</v>
      </c>
      <c r="AC37" s="366"/>
      <c r="AD37" s="180">
        <f t="shared" si="2"/>
        <v>0</v>
      </c>
      <c r="AE37" s="181">
        <f t="shared" si="3"/>
        <v>0</v>
      </c>
      <c r="AF37" s="181">
        <f t="shared" si="4"/>
        <v>0</v>
      </c>
      <c r="AG37" s="181">
        <f t="shared" si="5"/>
        <v>0</v>
      </c>
      <c r="AH37" s="181">
        <f t="shared" si="6"/>
        <v>11</v>
      </c>
      <c r="AI37" s="179">
        <v>11</v>
      </c>
      <c r="AJ37" s="220">
        <f t="shared" si="7"/>
        <v>0</v>
      </c>
      <c r="AK37" s="32"/>
      <c r="AL37" s="32"/>
      <c r="AM37" s="32"/>
      <c r="AN37" s="166">
        <f>IF($A37&gt;='Max Value Settings'!$E$12,IF($I37="Yes",'Max Value Settings'!$F$13,'Max Value Settings'!$G$13),IF($I37="Yes",'Max Value Settings'!$F$8,'Max Value Settings'!$G$8))</f>
        <v>10</v>
      </c>
      <c r="AO37" s="166">
        <f>IF($A37&gt;='Max Value Settings'!$E$12,IF($I37="Yes",'Max Value Settings'!$F$14,'Max Value Settings'!$G$14),IF($I37="Yes",'Max Value Settings'!$F$9,'Max Value Settings'!$G$9))</f>
        <v>10</v>
      </c>
      <c r="AP37" s="166">
        <f>IF($A37&gt;='Max Value Settings'!$E$12,IF($I37="Yes",'Max Value Settings'!$F$15,'Max Value Settings'!$G$15),IF($I37="Yes",'Max Value Settings'!$F$10,'Max Value Settings'!$G$10))</f>
        <v>20</v>
      </c>
      <c r="AQ37" s="167">
        <f t="shared" si="8"/>
        <v>40</v>
      </c>
      <c r="AR37" s="166">
        <f>IF($A37&gt;='Max Value Settings'!$E$24,IF(ISNA(VLOOKUP($K37,'Max Value Settings'!$I$22:$I$26,1,FALSE)),MIN('Max Value Settings'!$F$25,IF(ISTEXT($R37),0,VALUE($R37))),MIN('Max Value Settings'!$G$25,IF(ISTEXT($R37),0,VALUE($R37)))),IF(ISNA(VLOOKUP($K37,'Max Value Settings'!$I$22:$I$26,1,FALSE)),MIN('Max Value Settings'!$F$22,IF(ISTEXT($R37),0,VALUE($R37))),MIN('Max Value Settings'!$G$22,IF(ISTEXT($R37),0,VALUE($R37)))))</f>
        <v>0</v>
      </c>
      <c r="AS37" s="32"/>
      <c r="AT37" s="32"/>
      <c r="AU37" s="32"/>
      <c r="AV37" s="32"/>
      <c r="AW37" s="32"/>
      <c r="AX37" s="32"/>
      <c r="AY37" s="32"/>
      <c r="AZ37" s="32"/>
      <c r="BA37" s="32"/>
      <c r="BB37" s="32"/>
      <c r="BC37" s="32"/>
      <c r="BD37" s="32"/>
      <c r="BE37" s="32"/>
      <c r="BF37" s="32"/>
    </row>
    <row r="38" spans="1:58" ht="15" customHeight="1" thickBot="1">
      <c r="A38" s="107"/>
      <c r="B38" s="108"/>
      <c r="C38" s="108"/>
      <c r="D38" s="109" t="s">
        <v>21</v>
      </c>
      <c r="E38" s="109"/>
      <c r="F38" s="109"/>
      <c r="G38" s="109"/>
      <c r="H38" s="109"/>
      <c r="I38" s="109"/>
      <c r="J38" s="108"/>
      <c r="K38" s="108"/>
      <c r="L38" s="315" t="s">
        <v>14</v>
      </c>
      <c r="M38" s="315"/>
      <c r="N38" s="127"/>
      <c r="O38" s="110">
        <f>SUMIF(Q27:Q37,"&lt;&gt;State Vehicle",O27:O37)</f>
        <v>0</v>
      </c>
      <c r="P38" s="111"/>
      <c r="Q38" s="111"/>
      <c r="R38" s="112">
        <f>SUM(R27:R37)</f>
        <v>0</v>
      </c>
      <c r="S38" s="113">
        <f>SUM(S27:S37)</f>
        <v>0</v>
      </c>
      <c r="T38" s="112">
        <f>SUM(T27:T37)</f>
        <v>0</v>
      </c>
      <c r="U38" s="114">
        <f>SUM(U27:U37)</f>
        <v>0</v>
      </c>
      <c r="V38" s="377"/>
      <c r="W38" s="363"/>
      <c r="X38" s="363">
        <f>SUM(X27:Y37)</f>
        <v>0</v>
      </c>
      <c r="Y38" s="364"/>
      <c r="Z38" s="371">
        <f>SUM(Z27:Z37)</f>
        <v>0</v>
      </c>
      <c r="AA38" s="372"/>
      <c r="AB38" s="367">
        <f>SUM(AB27:AB37)</f>
        <v>0</v>
      </c>
      <c r="AC38" s="368"/>
      <c r="AD38" s="49"/>
      <c r="AE38" s="179">
        <f>SUM(AE27:AE37)</f>
        <v>0</v>
      </c>
      <c r="AF38" s="179">
        <f>SUM(AF27:AF37)</f>
        <v>0</v>
      </c>
      <c r="AG38" s="166">
        <f>SUM(AG27:AG37)</f>
        <v>0</v>
      </c>
      <c r="AH38" s="166"/>
      <c r="AI38" s="166"/>
      <c r="AJ38" s="179">
        <f>SUM(AJ27:AJ37)</f>
        <v>0</v>
      </c>
      <c r="AK38" s="32"/>
      <c r="AL38" s="32"/>
      <c r="AM38" s="32"/>
      <c r="AN38" s="32"/>
      <c r="AO38" s="32"/>
      <c r="AP38" s="32"/>
      <c r="AQ38" s="32"/>
      <c r="AR38" s="32"/>
      <c r="AS38" s="32"/>
      <c r="AT38" s="32"/>
      <c r="AU38" s="32"/>
      <c r="AV38" s="32"/>
      <c r="AW38" s="32"/>
      <c r="AX38" s="32"/>
      <c r="AY38" s="32"/>
      <c r="AZ38" s="32"/>
      <c r="BA38" s="32"/>
      <c r="BB38" s="32"/>
      <c r="BC38" s="32"/>
      <c r="BD38" s="32"/>
      <c r="BE38" s="32"/>
      <c r="BF38" s="32"/>
    </row>
    <row r="39" spans="1:58" ht="15" customHeight="1" thickTop="1">
      <c r="A39" s="107"/>
      <c r="B39" s="305" t="s">
        <v>128</v>
      </c>
      <c r="C39" s="306"/>
      <c r="D39" s="307"/>
      <c r="E39" s="307"/>
      <c r="F39" s="307"/>
      <c r="G39" s="307"/>
      <c r="H39" s="307"/>
      <c r="I39" s="307"/>
      <c r="J39" s="307"/>
      <c r="K39" s="307"/>
      <c r="L39" s="307"/>
      <c r="M39" s="308"/>
      <c r="N39" s="115"/>
      <c r="O39" s="186">
        <f>SUM(AF38+AJ38)</f>
        <v>0</v>
      </c>
      <c r="P39" s="116"/>
      <c r="Q39" s="122" t="s">
        <v>19</v>
      </c>
      <c r="R39" s="120">
        <f ca="1">IF(TODAY()&gt;='Max Value Settings'!$E$35,'Max Value Settings'!$F36,'Max Value Settings'!$F30)</f>
        <v>0.51</v>
      </c>
      <c r="S39" s="121" t="s">
        <v>20</v>
      </c>
      <c r="T39" s="119">
        <f>O39*R39</f>
        <v>0</v>
      </c>
      <c r="U39" s="125"/>
      <c r="V39" s="123"/>
      <c r="W39" s="359" t="s">
        <v>36</v>
      </c>
      <c r="X39" s="359"/>
      <c r="Y39" s="359"/>
      <c r="Z39" s="359"/>
      <c r="AA39" s="359"/>
      <c r="AB39" s="373">
        <f>SUM(T39:T41)</f>
        <v>0</v>
      </c>
      <c r="AC39" s="374"/>
      <c r="AD39" s="25"/>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row>
    <row r="40" spans="1:58" ht="15" customHeight="1" thickBot="1">
      <c r="A40" s="107"/>
      <c r="B40" s="309"/>
      <c r="C40" s="310"/>
      <c r="D40" s="310"/>
      <c r="E40" s="310"/>
      <c r="F40" s="310"/>
      <c r="G40" s="310"/>
      <c r="H40" s="310"/>
      <c r="I40" s="310"/>
      <c r="J40" s="310"/>
      <c r="K40" s="310"/>
      <c r="L40" s="310"/>
      <c r="M40" s="311"/>
      <c r="N40" s="108"/>
      <c r="O40" s="186">
        <f>AE38-AJ38</f>
        <v>0</v>
      </c>
      <c r="P40" s="116"/>
      <c r="Q40" s="122" t="s">
        <v>19</v>
      </c>
      <c r="R40" s="120">
        <f ca="1">IF(TODAY()&gt;='Max Value Settings'!$E$35,'Max Value Settings'!$F37,'Max Value Settings'!$F31)</f>
        <v>0.352</v>
      </c>
      <c r="S40" s="121" t="s">
        <v>20</v>
      </c>
      <c r="T40" s="119">
        <f>O40*R40</f>
        <v>0</v>
      </c>
      <c r="U40" s="163"/>
      <c r="V40" s="124"/>
      <c r="W40" s="359"/>
      <c r="X40" s="359"/>
      <c r="Y40" s="359"/>
      <c r="Z40" s="359"/>
      <c r="AA40" s="359"/>
      <c r="AB40" s="375"/>
      <c r="AC40" s="376"/>
      <c r="AD40" s="25"/>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row>
    <row r="41" spans="1:58" ht="15" customHeight="1" thickBot="1">
      <c r="A41" s="107"/>
      <c r="B41" s="302"/>
      <c r="C41" s="303"/>
      <c r="D41" s="303"/>
      <c r="E41" s="303"/>
      <c r="F41" s="303"/>
      <c r="G41" s="303"/>
      <c r="H41" s="303"/>
      <c r="I41" s="303"/>
      <c r="J41" s="303"/>
      <c r="K41" s="303"/>
      <c r="L41" s="303"/>
      <c r="M41" s="304"/>
      <c r="N41" s="109"/>
      <c r="O41" s="186">
        <f>SUM(AG38)</f>
        <v>0</v>
      </c>
      <c r="P41" s="116"/>
      <c r="Q41" s="122" t="s">
        <v>19</v>
      </c>
      <c r="R41" s="120">
        <f ca="1">IF(TODAY()&gt;='Max Value Settings'!$E$35,'Max Value Settings'!$F38,'Max Value Settings'!$F32)</f>
        <v>0.285</v>
      </c>
      <c r="S41" s="121" t="s">
        <v>20</v>
      </c>
      <c r="T41" s="119">
        <f>O41*R41</f>
        <v>0</v>
      </c>
      <c r="U41" s="126"/>
      <c r="V41" s="117"/>
      <c r="W41" s="117"/>
      <c r="X41" s="360" t="s">
        <v>15</v>
      </c>
      <c r="Y41" s="361"/>
      <c r="Z41" s="361"/>
      <c r="AA41" s="361"/>
      <c r="AB41" s="361"/>
      <c r="AC41" s="362"/>
      <c r="AD41" s="25"/>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row>
    <row r="42" spans="1:58" ht="11.25" customHeight="1" thickBot="1">
      <c r="A42" s="118"/>
      <c r="B42" s="109"/>
      <c r="C42" s="109"/>
      <c r="D42" s="109"/>
      <c r="E42" s="109"/>
      <c r="F42" s="109"/>
      <c r="G42" s="109"/>
      <c r="H42" s="109"/>
      <c r="I42" s="109"/>
      <c r="J42" s="109"/>
      <c r="K42" s="109"/>
      <c r="L42" s="109"/>
      <c r="M42" s="109"/>
      <c r="N42" s="109"/>
      <c r="O42" s="108"/>
      <c r="P42" s="108"/>
      <c r="Q42" s="108"/>
      <c r="R42" s="108"/>
      <c r="S42" s="108"/>
      <c r="T42" s="108"/>
      <c r="U42" s="108"/>
      <c r="V42" s="108"/>
      <c r="W42" s="108"/>
      <c r="X42" s="360"/>
      <c r="Y42" s="361"/>
      <c r="Z42" s="361"/>
      <c r="AA42" s="361"/>
      <c r="AB42" s="361"/>
      <c r="AC42" s="362"/>
      <c r="AD42" s="25"/>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row>
    <row r="43" spans="1:58" ht="11.25" customHeight="1" thickBot="1">
      <c r="A43" s="300" t="s">
        <v>31</v>
      </c>
      <c r="B43" s="301"/>
      <c r="C43" s="301"/>
      <c r="D43" s="301"/>
      <c r="E43" s="301"/>
      <c r="F43" s="301"/>
      <c r="G43" s="301"/>
      <c r="H43" s="301"/>
      <c r="I43" s="301"/>
      <c r="J43" s="301"/>
      <c r="K43" s="301"/>
      <c r="L43" s="301"/>
      <c r="M43" s="301"/>
      <c r="N43" s="128"/>
      <c r="O43" s="286" t="s">
        <v>37</v>
      </c>
      <c r="P43" s="286"/>
      <c r="Q43" s="286"/>
      <c r="R43" s="287"/>
      <c r="S43" s="287"/>
      <c r="T43" s="287"/>
      <c r="U43" s="287"/>
      <c r="V43" s="53"/>
      <c r="W43" s="53"/>
      <c r="X43" s="395" t="s">
        <v>16</v>
      </c>
      <c r="Y43" s="396"/>
      <c r="Z43" s="396"/>
      <c r="AA43" s="396"/>
      <c r="AB43" s="408">
        <f>AB39+Z38+AB38</f>
        <v>0</v>
      </c>
      <c r="AC43" s="409"/>
      <c r="AD43" s="25"/>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row>
    <row r="44" spans="1:58" ht="12" customHeight="1" thickBot="1">
      <c r="A44" s="300"/>
      <c r="B44" s="301"/>
      <c r="C44" s="301"/>
      <c r="D44" s="301"/>
      <c r="E44" s="301"/>
      <c r="F44" s="301"/>
      <c r="G44" s="301"/>
      <c r="H44" s="301"/>
      <c r="I44" s="301"/>
      <c r="J44" s="301"/>
      <c r="K44" s="301"/>
      <c r="L44" s="301"/>
      <c r="M44" s="301"/>
      <c r="N44" s="128"/>
      <c r="O44" s="287"/>
      <c r="P44" s="287"/>
      <c r="Q44" s="287"/>
      <c r="R44" s="287"/>
      <c r="S44" s="287"/>
      <c r="T44" s="287"/>
      <c r="U44" s="287"/>
      <c r="V44" s="53"/>
      <c r="W44" s="53"/>
      <c r="X44" s="395"/>
      <c r="Y44" s="396"/>
      <c r="Z44" s="396"/>
      <c r="AA44" s="396"/>
      <c r="AB44" s="408"/>
      <c r="AC44" s="409"/>
      <c r="AD44" s="25"/>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row>
    <row r="45" spans="1:58" ht="12.75" customHeight="1" thickBot="1">
      <c r="A45" s="300"/>
      <c r="B45" s="301"/>
      <c r="C45" s="301"/>
      <c r="D45" s="301"/>
      <c r="E45" s="301"/>
      <c r="F45" s="301"/>
      <c r="G45" s="301"/>
      <c r="H45" s="301"/>
      <c r="I45" s="301"/>
      <c r="J45" s="301"/>
      <c r="K45" s="301"/>
      <c r="L45" s="301"/>
      <c r="M45" s="301"/>
      <c r="N45" s="128"/>
      <c r="O45" s="287"/>
      <c r="P45" s="287"/>
      <c r="Q45" s="287"/>
      <c r="R45" s="287"/>
      <c r="S45" s="287"/>
      <c r="T45" s="287"/>
      <c r="U45" s="287"/>
      <c r="V45" s="53"/>
      <c r="W45" s="53"/>
      <c r="X45" s="395" t="s">
        <v>18</v>
      </c>
      <c r="Y45" s="396"/>
      <c r="Z45" s="396"/>
      <c r="AA45" s="396"/>
      <c r="AB45" s="385">
        <v>0</v>
      </c>
      <c r="AC45" s="386"/>
      <c r="AD45" s="25"/>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row>
    <row r="46" spans="1:58" ht="13.5" customHeight="1" thickBot="1">
      <c r="A46" s="300"/>
      <c r="B46" s="301"/>
      <c r="C46" s="301"/>
      <c r="D46" s="301"/>
      <c r="E46" s="301"/>
      <c r="F46" s="301"/>
      <c r="G46" s="301"/>
      <c r="H46" s="301"/>
      <c r="I46" s="301"/>
      <c r="J46" s="301"/>
      <c r="K46" s="301"/>
      <c r="L46" s="301"/>
      <c r="M46" s="301"/>
      <c r="N46" s="128"/>
      <c r="O46" s="287"/>
      <c r="P46" s="287"/>
      <c r="Q46" s="287"/>
      <c r="R46" s="287"/>
      <c r="S46" s="287"/>
      <c r="T46" s="287"/>
      <c r="U46" s="287"/>
      <c r="V46" s="53"/>
      <c r="W46" s="53"/>
      <c r="X46" s="395"/>
      <c r="Y46" s="396"/>
      <c r="Z46" s="396"/>
      <c r="AA46" s="396"/>
      <c r="AB46" s="385"/>
      <c r="AC46" s="386"/>
      <c r="AD46" s="25"/>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row>
    <row r="47" spans="1:58" s="23" customFormat="1" ht="11.25" customHeight="1" thickBot="1">
      <c r="A47" s="391">
        <f ca="1">TODAY()</f>
        <v>42753</v>
      </c>
      <c r="B47" s="392"/>
      <c r="C47" s="31"/>
      <c r="D47" s="357"/>
      <c r="E47" s="357"/>
      <c r="F47" s="357"/>
      <c r="G47" s="357"/>
      <c r="H47" s="357"/>
      <c r="I47" s="357"/>
      <c r="J47" s="358"/>
      <c r="K47" s="358"/>
      <c r="L47" s="358"/>
      <c r="M47" s="358"/>
      <c r="N47" s="131"/>
      <c r="O47" s="287"/>
      <c r="P47" s="287"/>
      <c r="Q47" s="287"/>
      <c r="R47" s="287"/>
      <c r="S47" s="287"/>
      <c r="T47" s="287"/>
      <c r="U47" s="287"/>
      <c r="V47" s="53"/>
      <c r="W47" s="53"/>
      <c r="X47" s="395" t="s">
        <v>17</v>
      </c>
      <c r="Y47" s="396"/>
      <c r="Z47" s="396"/>
      <c r="AA47" s="396"/>
      <c r="AB47" s="422">
        <f>AB43-AB45</f>
        <v>0</v>
      </c>
      <c r="AC47" s="423"/>
      <c r="AD47" s="33"/>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row>
    <row r="48" spans="1:58" ht="12" customHeight="1" thickBot="1">
      <c r="A48" s="27" t="s">
        <v>33</v>
      </c>
      <c r="B48" s="129"/>
      <c r="C48" s="354" t="s">
        <v>39</v>
      </c>
      <c r="D48" s="354"/>
      <c r="E48" s="354"/>
      <c r="F48" s="354"/>
      <c r="G48" s="354"/>
      <c r="H48" s="354"/>
      <c r="I48" s="354"/>
      <c r="J48" s="354"/>
      <c r="K48" s="354"/>
      <c r="L48" s="354"/>
      <c r="M48" s="354"/>
      <c r="N48" s="132"/>
      <c r="O48" s="26"/>
      <c r="P48" s="26"/>
      <c r="Q48" s="26"/>
      <c r="R48" s="26"/>
      <c r="S48" s="26"/>
      <c r="T48" s="26"/>
      <c r="U48" s="26"/>
      <c r="V48" s="26"/>
      <c r="W48" s="26"/>
      <c r="X48" s="395"/>
      <c r="Y48" s="396"/>
      <c r="Z48" s="396"/>
      <c r="AA48" s="396"/>
      <c r="AB48" s="424"/>
      <c r="AC48" s="423"/>
      <c r="AD48" s="25"/>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row>
    <row r="49" spans="1:58" ht="11.25" customHeight="1">
      <c r="A49" s="388" t="s">
        <v>22</v>
      </c>
      <c r="B49" s="286"/>
      <c r="C49" s="286"/>
      <c r="D49" s="286"/>
      <c r="E49" s="286"/>
      <c r="F49" s="286"/>
      <c r="G49" s="286"/>
      <c r="H49" s="286"/>
      <c r="I49" s="286"/>
      <c r="J49" s="286"/>
      <c r="K49" s="286"/>
      <c r="L49" s="286"/>
      <c r="M49" s="286"/>
      <c r="N49" s="26"/>
      <c r="O49" s="285" t="s">
        <v>32</v>
      </c>
      <c r="P49" s="285"/>
      <c r="Q49" s="285"/>
      <c r="R49" s="285"/>
      <c r="S49" s="285"/>
      <c r="T49" s="285"/>
      <c r="U49" s="285"/>
      <c r="V49" s="52"/>
      <c r="W49" s="52"/>
      <c r="X49" s="52"/>
      <c r="Y49" s="52"/>
      <c r="Z49" s="21"/>
      <c r="AA49" s="21"/>
      <c r="AB49" s="21"/>
      <c r="AC49" s="30"/>
      <c r="AD49" s="25"/>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row>
    <row r="50" spans="1:58" ht="11.25" customHeight="1">
      <c r="A50" s="388"/>
      <c r="B50" s="286"/>
      <c r="C50" s="286"/>
      <c r="D50" s="286"/>
      <c r="E50" s="286"/>
      <c r="F50" s="286"/>
      <c r="G50" s="286"/>
      <c r="H50" s="286"/>
      <c r="I50" s="286"/>
      <c r="J50" s="286"/>
      <c r="K50" s="286"/>
      <c r="L50" s="286"/>
      <c r="M50" s="286"/>
      <c r="N50" s="26"/>
      <c r="O50" s="285"/>
      <c r="P50" s="285"/>
      <c r="Q50" s="285"/>
      <c r="R50" s="285"/>
      <c r="S50" s="285"/>
      <c r="T50" s="285"/>
      <c r="U50" s="285"/>
      <c r="V50" s="52"/>
      <c r="W50" s="52"/>
      <c r="X50" s="52"/>
      <c r="Y50" s="52"/>
      <c r="Z50" s="21"/>
      <c r="AA50" s="21"/>
      <c r="AB50" s="21"/>
      <c r="AC50" s="30"/>
      <c r="AD50" s="25"/>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row>
    <row r="51" spans="1:58" ht="12">
      <c r="A51" s="389"/>
      <c r="B51" s="390"/>
      <c r="C51" s="31"/>
      <c r="D51" s="358"/>
      <c r="E51" s="358"/>
      <c r="F51" s="358"/>
      <c r="G51" s="358"/>
      <c r="H51" s="358"/>
      <c r="I51" s="358"/>
      <c r="J51" s="358"/>
      <c r="K51" s="358"/>
      <c r="L51" s="358"/>
      <c r="M51" s="358"/>
      <c r="N51" s="131"/>
      <c r="O51" s="21"/>
      <c r="P51" s="21"/>
      <c r="Q51" s="21"/>
      <c r="R51" s="21"/>
      <c r="S51" s="21"/>
      <c r="T51" s="21"/>
      <c r="U51" s="21"/>
      <c r="V51" s="21"/>
      <c r="W51" s="21"/>
      <c r="X51" s="21"/>
      <c r="Y51" s="21"/>
      <c r="Z51" s="21"/>
      <c r="AA51" s="21"/>
      <c r="AB51" s="21"/>
      <c r="AC51" s="30"/>
      <c r="AD51" s="25"/>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row>
    <row r="52" spans="1:58" ht="13.5" customHeight="1" thickBot="1">
      <c r="A52" s="28" t="s">
        <v>34</v>
      </c>
      <c r="B52" s="130"/>
      <c r="C52" s="387" t="s">
        <v>38</v>
      </c>
      <c r="D52" s="387"/>
      <c r="E52" s="387"/>
      <c r="F52" s="387"/>
      <c r="G52" s="387"/>
      <c r="H52" s="387"/>
      <c r="I52" s="387"/>
      <c r="J52" s="387"/>
      <c r="K52" s="387"/>
      <c r="L52" s="387"/>
      <c r="M52" s="387"/>
      <c r="N52" s="133"/>
      <c r="O52" s="29"/>
      <c r="P52" s="29"/>
      <c r="Q52" s="29"/>
      <c r="R52" s="29"/>
      <c r="S52" s="29"/>
      <c r="T52" s="29"/>
      <c r="U52" s="29"/>
      <c r="V52" s="29"/>
      <c r="W52" s="29"/>
      <c r="X52" s="29"/>
      <c r="Y52" s="29"/>
      <c r="Z52" s="283" t="s">
        <v>164</v>
      </c>
      <c r="AA52" s="283"/>
      <c r="AB52" s="283"/>
      <c r="AC52" s="284"/>
      <c r="AD52" s="25"/>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row>
    <row r="53" spans="1:58" ht="11.25" customHeight="1" thickTop="1">
      <c r="A53" s="421"/>
      <c r="B53" s="421"/>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row>
    <row r="54" spans="1:58" ht="11.25" customHeight="1">
      <c r="A54" s="421"/>
      <c r="B54" s="421"/>
      <c r="C54" s="421"/>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row>
    <row r="55" spans="1:58" ht="11.25">
      <c r="A55" s="32"/>
      <c r="B55" s="32"/>
      <c r="C55" s="32"/>
      <c r="D55" s="34"/>
      <c r="E55" s="34"/>
      <c r="F55" s="34"/>
      <c r="G55" s="34"/>
      <c r="H55" s="34"/>
      <c r="I55" s="34"/>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row>
    <row r="56" spans="1:58" ht="11.25">
      <c r="A56" s="32"/>
      <c r="B56" s="32"/>
      <c r="C56" s="32"/>
      <c r="D56" s="34"/>
      <c r="E56" s="34"/>
      <c r="F56" s="34"/>
      <c r="G56" s="34"/>
      <c r="H56" s="34"/>
      <c r="I56" s="34"/>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row>
    <row r="57" spans="1:58" ht="11.25">
      <c r="A57" s="32"/>
      <c r="B57" s="32"/>
      <c r="C57" s="32"/>
      <c r="D57" s="34"/>
      <c r="E57" s="34"/>
      <c r="F57" s="34"/>
      <c r="G57" s="34"/>
      <c r="H57" s="34"/>
      <c r="I57" s="34"/>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row>
    <row r="58" spans="1:58" ht="11.25">
      <c r="A58" s="36"/>
      <c r="B58" s="36"/>
      <c r="C58" s="32"/>
      <c r="D58" s="34"/>
      <c r="E58" s="34"/>
      <c r="F58" s="34"/>
      <c r="G58" s="34"/>
      <c r="H58" s="34"/>
      <c r="I58" s="34"/>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row>
    <row r="59" spans="1:58" ht="11.25">
      <c r="A59" s="32"/>
      <c r="B59" s="32"/>
      <c r="C59" s="32"/>
      <c r="D59" s="34"/>
      <c r="E59" s="34"/>
      <c r="F59" s="34"/>
      <c r="G59" s="34"/>
      <c r="H59" s="34"/>
      <c r="I59" s="34"/>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row>
    <row r="60" spans="1:58" ht="11.25">
      <c r="A60" s="32"/>
      <c r="B60" s="32"/>
      <c r="C60" s="32"/>
      <c r="D60" s="34"/>
      <c r="E60" s="34"/>
      <c r="F60" s="34"/>
      <c r="G60" s="34"/>
      <c r="H60" s="34"/>
      <c r="I60" s="34"/>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row>
    <row r="61" spans="1:58" ht="11.25">
      <c r="A61" s="166"/>
      <c r="B61" s="166"/>
      <c r="C61" s="166"/>
      <c r="D61" s="176"/>
      <c r="E61" s="176"/>
      <c r="F61" s="176"/>
      <c r="G61" s="176"/>
      <c r="H61" s="176"/>
      <c r="I61" s="176"/>
      <c r="J61" s="166"/>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row>
    <row r="62" spans="1:58" ht="11.25">
      <c r="A62" s="166" t="s">
        <v>46</v>
      </c>
      <c r="B62" s="166"/>
      <c r="C62" s="166"/>
      <c r="D62" s="176"/>
      <c r="E62" s="176"/>
      <c r="F62" s="176"/>
      <c r="G62" s="176"/>
      <c r="H62" s="176"/>
      <c r="I62" s="176"/>
      <c r="J62" s="166"/>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row>
    <row r="63" spans="1:58" ht="33.75">
      <c r="A63" s="166"/>
      <c r="B63" s="166"/>
      <c r="C63" s="166"/>
      <c r="D63" s="176"/>
      <c r="E63" s="177" t="s">
        <v>47</v>
      </c>
      <c r="F63" s="177" t="s">
        <v>47</v>
      </c>
      <c r="G63" s="177" t="s">
        <v>47</v>
      </c>
      <c r="J63" s="166"/>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row>
    <row r="64" spans="1:58" ht="11.25">
      <c r="A64" s="166" t="s">
        <v>41</v>
      </c>
      <c r="B64" s="166"/>
      <c r="C64" s="166" t="s">
        <v>48</v>
      </c>
      <c r="D64" s="176" t="s">
        <v>68</v>
      </c>
      <c r="E64" s="176" t="s">
        <v>42</v>
      </c>
      <c r="F64" s="176" t="s">
        <v>122</v>
      </c>
      <c r="G64" s="176" t="s">
        <v>43</v>
      </c>
      <c r="J64" s="166"/>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row>
    <row r="65" spans="1:58" ht="11.25">
      <c r="A65" s="166" t="s">
        <v>123</v>
      </c>
      <c r="B65" s="166"/>
      <c r="C65" s="166" t="s">
        <v>49</v>
      </c>
      <c r="D65" s="176" t="s">
        <v>69</v>
      </c>
      <c r="E65" s="176" t="s">
        <v>43</v>
      </c>
      <c r="F65" s="176"/>
      <c r="G65" s="176"/>
      <c r="H65" s="176"/>
      <c r="I65" s="176"/>
      <c r="J65" s="166"/>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row>
    <row r="66" spans="1:58" ht="11.25">
      <c r="A66" s="166" t="s">
        <v>122</v>
      </c>
      <c r="B66" s="166"/>
      <c r="C66" s="166" t="s">
        <v>50</v>
      </c>
      <c r="D66" s="176" t="s">
        <v>70</v>
      </c>
      <c r="E66" s="176" t="s">
        <v>122</v>
      </c>
      <c r="F66" s="176"/>
      <c r="G66" s="176"/>
      <c r="H66" s="176"/>
      <c r="I66" s="176"/>
      <c r="J66" s="166"/>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row>
    <row r="67" spans="1:58" ht="11.25">
      <c r="A67" s="166" t="s">
        <v>42</v>
      </c>
      <c r="B67" s="166"/>
      <c r="C67" s="166" t="s">
        <v>51</v>
      </c>
      <c r="D67" s="176"/>
      <c r="E67" s="176"/>
      <c r="F67" s="176"/>
      <c r="G67" s="176"/>
      <c r="H67" s="176"/>
      <c r="I67" s="176"/>
      <c r="J67" s="166"/>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row>
    <row r="68" spans="1:58" ht="11.25">
      <c r="A68" s="166" t="s">
        <v>43</v>
      </c>
      <c r="B68" s="166"/>
      <c r="C68" s="166" t="s">
        <v>75</v>
      </c>
      <c r="D68" s="176"/>
      <c r="E68" s="176"/>
      <c r="F68" s="176"/>
      <c r="G68" s="176"/>
      <c r="H68" s="176"/>
      <c r="I68" s="176"/>
      <c r="J68" s="166"/>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row>
    <row r="69" spans="1:58" ht="11.25">
      <c r="A69" s="166" t="s">
        <v>74</v>
      </c>
      <c r="B69" s="166"/>
      <c r="C69" s="178" t="s">
        <v>150</v>
      </c>
      <c r="D69" s="176"/>
      <c r="E69" s="176"/>
      <c r="F69" s="176"/>
      <c r="G69" s="176"/>
      <c r="H69" s="176"/>
      <c r="I69" s="176"/>
      <c r="J69" s="166"/>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row>
    <row r="70" spans="1:58" ht="11.25">
      <c r="A70" s="166"/>
      <c r="B70" s="166"/>
      <c r="C70" s="166"/>
      <c r="D70" s="176"/>
      <c r="E70" s="176"/>
      <c r="F70" s="176"/>
      <c r="G70" s="176"/>
      <c r="H70" s="176"/>
      <c r="I70" s="176"/>
      <c r="J70" s="166"/>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row>
    <row r="71" spans="1:58" ht="11.25">
      <c r="A71" s="32"/>
      <c r="B71" s="32"/>
      <c r="C71" s="32"/>
      <c r="D71" s="34"/>
      <c r="E71" s="34"/>
      <c r="F71" s="34"/>
      <c r="G71" s="34"/>
      <c r="H71" s="34"/>
      <c r="I71" s="34"/>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row>
    <row r="72" spans="1:58" ht="11.25">
      <c r="A72" s="32"/>
      <c r="B72" s="32"/>
      <c r="C72" s="32"/>
      <c r="D72" s="34"/>
      <c r="E72" s="34"/>
      <c r="F72" s="34"/>
      <c r="G72" s="34"/>
      <c r="H72" s="34"/>
      <c r="I72" s="34"/>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row>
    <row r="73" spans="1:58" ht="11.25">
      <c r="A73" s="32"/>
      <c r="B73" s="32"/>
      <c r="C73" s="32"/>
      <c r="D73" s="34"/>
      <c r="E73" s="34"/>
      <c r="F73" s="34"/>
      <c r="G73" s="34"/>
      <c r="H73" s="34"/>
      <c r="I73" s="34"/>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row>
    <row r="74" spans="1:58" ht="11.25">
      <c r="A74" s="32"/>
      <c r="B74" s="32"/>
      <c r="C74" s="32"/>
      <c r="D74" s="34"/>
      <c r="E74" s="34"/>
      <c r="F74" s="34"/>
      <c r="G74" s="34"/>
      <c r="H74" s="34"/>
      <c r="I74" s="34"/>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row>
    <row r="75" spans="1:58" ht="11.25">
      <c r="A75" s="32"/>
      <c r="B75" s="32"/>
      <c r="C75" s="32"/>
      <c r="D75" s="34"/>
      <c r="E75" s="34"/>
      <c r="F75" s="34"/>
      <c r="G75" s="34"/>
      <c r="H75" s="34"/>
      <c r="I75" s="34"/>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row>
    <row r="76" spans="1:58" ht="11.25">
      <c r="A76" s="32"/>
      <c r="B76" s="32"/>
      <c r="C76" s="32"/>
      <c r="D76" s="34"/>
      <c r="E76" s="34"/>
      <c r="F76" s="34"/>
      <c r="G76" s="34"/>
      <c r="H76" s="34"/>
      <c r="I76" s="34"/>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row>
    <row r="77" spans="1:58" ht="11.25">
      <c r="A77" s="32"/>
      <c r="B77" s="32"/>
      <c r="C77" s="32"/>
      <c r="D77" s="34"/>
      <c r="E77" s="34"/>
      <c r="F77" s="34"/>
      <c r="G77" s="34"/>
      <c r="H77" s="34"/>
      <c r="I77" s="34"/>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row>
    <row r="78" spans="1:58" ht="11.25">
      <c r="A78" s="32"/>
      <c r="B78" s="32"/>
      <c r="C78" s="32"/>
      <c r="D78" s="34"/>
      <c r="E78" s="34"/>
      <c r="F78" s="34"/>
      <c r="G78" s="34"/>
      <c r="H78" s="34"/>
      <c r="I78" s="34"/>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row>
    <row r="79" spans="1:58" ht="11.25">
      <c r="A79" s="32"/>
      <c r="B79" s="32"/>
      <c r="C79" s="32"/>
      <c r="D79" s="34"/>
      <c r="E79" s="34"/>
      <c r="F79" s="34"/>
      <c r="G79" s="34"/>
      <c r="H79" s="34"/>
      <c r="I79" s="34"/>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row>
    <row r="80" spans="1:58" ht="11.25">
      <c r="A80" s="32"/>
      <c r="B80" s="32"/>
      <c r="C80" s="32"/>
      <c r="D80" s="34"/>
      <c r="E80" s="34"/>
      <c r="F80" s="34"/>
      <c r="G80" s="34"/>
      <c r="H80" s="34"/>
      <c r="I80" s="34"/>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row>
    <row r="81" spans="1:58" ht="11.25">
      <c r="A81" s="32"/>
      <c r="B81" s="32"/>
      <c r="C81" s="32"/>
      <c r="D81" s="34"/>
      <c r="E81" s="34"/>
      <c r="F81" s="34"/>
      <c r="G81" s="34"/>
      <c r="H81" s="34"/>
      <c r="I81" s="34"/>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row>
    <row r="82" spans="1:58" ht="11.25">
      <c r="A82" s="32"/>
      <c r="B82" s="32"/>
      <c r="C82" s="32"/>
      <c r="D82" s="34"/>
      <c r="E82" s="34"/>
      <c r="F82" s="34"/>
      <c r="G82" s="34"/>
      <c r="H82" s="34"/>
      <c r="I82" s="34"/>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row>
    <row r="83" spans="1:58" ht="11.25">
      <c r="A83" s="32"/>
      <c r="B83" s="32"/>
      <c r="C83" s="32"/>
      <c r="D83" s="34"/>
      <c r="E83" s="34"/>
      <c r="F83" s="34"/>
      <c r="G83" s="34"/>
      <c r="H83" s="34"/>
      <c r="I83" s="34"/>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row>
    <row r="84" spans="1:58" ht="11.25">
      <c r="A84" s="32"/>
      <c r="B84" s="32"/>
      <c r="C84" s="32"/>
      <c r="D84" s="34"/>
      <c r="E84" s="34"/>
      <c r="F84" s="34"/>
      <c r="G84" s="34"/>
      <c r="H84" s="34"/>
      <c r="I84" s="34"/>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row>
    <row r="85" spans="1:58" ht="11.25">
      <c r="A85" s="32"/>
      <c r="B85" s="32"/>
      <c r="C85" s="32"/>
      <c r="D85" s="34"/>
      <c r="E85" s="34"/>
      <c r="F85" s="34"/>
      <c r="G85" s="34"/>
      <c r="H85" s="34"/>
      <c r="I85" s="34"/>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row>
    <row r="86" spans="1:58" ht="11.25">
      <c r="A86" s="32"/>
      <c r="B86" s="32"/>
      <c r="C86" s="32"/>
      <c r="D86" s="34"/>
      <c r="E86" s="34"/>
      <c r="F86" s="34"/>
      <c r="G86" s="34"/>
      <c r="H86" s="34"/>
      <c r="I86" s="34"/>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row>
    <row r="87" spans="1:58" ht="11.25">
      <c r="A87" s="32"/>
      <c r="B87" s="32"/>
      <c r="C87" s="32"/>
      <c r="D87" s="34"/>
      <c r="E87" s="34"/>
      <c r="F87" s="34"/>
      <c r="G87" s="34"/>
      <c r="H87" s="34"/>
      <c r="I87" s="34"/>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row>
  </sheetData>
  <sheetProtection selectLockedCells="1"/>
  <mergeCells count="245">
    <mergeCell ref="E18:I18"/>
    <mergeCell ref="J12:K13"/>
    <mergeCell ref="J14:K14"/>
    <mergeCell ref="A15:D15"/>
    <mergeCell ref="A22:D22"/>
    <mergeCell ref="C24:H24"/>
    <mergeCell ref="E17:I17"/>
    <mergeCell ref="E14:I14"/>
    <mergeCell ref="E15:I15"/>
    <mergeCell ref="E20:I20"/>
    <mergeCell ref="A28:B28"/>
    <mergeCell ref="C27:H27"/>
    <mergeCell ref="A16:D16"/>
    <mergeCell ref="A17:D17"/>
    <mergeCell ref="A21:D21"/>
    <mergeCell ref="A6:N6"/>
    <mergeCell ref="A7:N7"/>
    <mergeCell ref="A8:N8"/>
    <mergeCell ref="E12:I13"/>
    <mergeCell ref="L12:N13"/>
    <mergeCell ref="A9:N9"/>
    <mergeCell ref="A12:D13"/>
    <mergeCell ref="O7:S7"/>
    <mergeCell ref="O8:Z8"/>
    <mergeCell ref="A53:AC54"/>
    <mergeCell ref="AB47:AC48"/>
    <mergeCell ref="A18:D18"/>
    <mergeCell ref="A24:B26"/>
    <mergeCell ref="A27:B27"/>
    <mergeCell ref="A14:D14"/>
    <mergeCell ref="U15:W15"/>
    <mergeCell ref="X47:AA48"/>
    <mergeCell ref="Z31:AA31"/>
    <mergeCell ref="Z32:AA32"/>
    <mergeCell ref="Z33:AA33"/>
    <mergeCell ref="X37:Y37"/>
    <mergeCell ref="Z27:AA27"/>
    <mergeCell ref="AA19:AC19"/>
    <mergeCell ref="U20:W20"/>
    <mergeCell ref="AB43:AC44"/>
    <mergeCell ref="Y7:AC7"/>
    <mergeCell ref="X45:AA46"/>
    <mergeCell ref="X43:AA44"/>
    <mergeCell ref="A19:D19"/>
    <mergeCell ref="C25:H26"/>
    <mergeCell ref="E21:I21"/>
    <mergeCell ref="E22:I22"/>
    <mergeCell ref="A33:B33"/>
    <mergeCell ref="A20:D20"/>
    <mergeCell ref="U14:W14"/>
    <mergeCell ref="AB45:AC46"/>
    <mergeCell ref="C52:M52"/>
    <mergeCell ref="D51:M51"/>
    <mergeCell ref="A49:M50"/>
    <mergeCell ref="A51:B51"/>
    <mergeCell ref="A47:B47"/>
    <mergeCell ref="AB31:AC31"/>
    <mergeCell ref="V31:W31"/>
    <mergeCell ref="X31:Y31"/>
    <mergeCell ref="V30:W30"/>
    <mergeCell ref="L20:N20"/>
    <mergeCell ref="L21:N21"/>
    <mergeCell ref="Q20:R20"/>
    <mergeCell ref="R24:R26"/>
    <mergeCell ref="V24:Y25"/>
    <mergeCell ref="AA23:AC23"/>
    <mergeCell ref="V26:W26"/>
    <mergeCell ref="V28:W28"/>
    <mergeCell ref="V29:W29"/>
    <mergeCell ref="Z24:AC25"/>
    <mergeCell ref="Z26:AA26"/>
    <mergeCell ref="X27:Y27"/>
    <mergeCell ref="X26:Y26"/>
    <mergeCell ref="Z28:AA28"/>
    <mergeCell ref="AB39:AC40"/>
    <mergeCell ref="V37:W37"/>
    <mergeCell ref="C28:H28"/>
    <mergeCell ref="C29:H29"/>
    <mergeCell ref="C30:H30"/>
    <mergeCell ref="C31:H31"/>
    <mergeCell ref="C32:H32"/>
    <mergeCell ref="V38:W38"/>
    <mergeCell ref="Z29:AA29"/>
    <mergeCell ref="V34:W34"/>
    <mergeCell ref="X38:Y38"/>
    <mergeCell ref="X35:Y35"/>
    <mergeCell ref="AB37:AC37"/>
    <mergeCell ref="AB33:AC33"/>
    <mergeCell ref="AB38:AC38"/>
    <mergeCell ref="Z37:AA37"/>
    <mergeCell ref="Z38:AA38"/>
    <mergeCell ref="AB34:AC34"/>
    <mergeCell ref="AB35:AC35"/>
    <mergeCell ref="AB36:AC36"/>
    <mergeCell ref="C33:H33"/>
    <mergeCell ref="C34:H34"/>
    <mergeCell ref="C48:M48"/>
    <mergeCell ref="Z34:AA34"/>
    <mergeCell ref="Z35:AA35"/>
    <mergeCell ref="Z36:AA36"/>
    <mergeCell ref="D47:M47"/>
    <mergeCell ref="W39:AA40"/>
    <mergeCell ref="X41:AC42"/>
    <mergeCell ref="V36:W36"/>
    <mergeCell ref="X36:Y36"/>
    <mergeCell ref="AB32:AC32"/>
    <mergeCell ref="X33:Y33"/>
    <mergeCell ref="AB30:AC30"/>
    <mergeCell ref="AB26:AC26"/>
    <mergeCell ref="X32:Y32"/>
    <mergeCell ref="AB27:AC27"/>
    <mergeCell ref="AB28:AC28"/>
    <mergeCell ref="AB29:AC29"/>
    <mergeCell ref="Z30:AA30"/>
    <mergeCell ref="V35:W35"/>
    <mergeCell ref="U23:W23"/>
    <mergeCell ref="X29:Y29"/>
    <mergeCell ref="X28:Y28"/>
    <mergeCell ref="X30:Y30"/>
    <mergeCell ref="X34:Y34"/>
    <mergeCell ref="V27:W27"/>
    <mergeCell ref="V32:W32"/>
    <mergeCell ref="V33:W33"/>
    <mergeCell ref="AA21:AC21"/>
    <mergeCell ref="X21:Z21"/>
    <mergeCell ref="X22:Z22"/>
    <mergeCell ref="Q21:R21"/>
    <mergeCell ref="S21:T21"/>
    <mergeCell ref="S22:T22"/>
    <mergeCell ref="AA22:AC22"/>
    <mergeCell ref="U21:W21"/>
    <mergeCell ref="E19:I19"/>
    <mergeCell ref="E16:I16"/>
    <mergeCell ref="Q19:R19"/>
    <mergeCell ref="Q18:R18"/>
    <mergeCell ref="S18:T18"/>
    <mergeCell ref="U18:W18"/>
    <mergeCell ref="U19:W19"/>
    <mergeCell ref="S16:T16"/>
    <mergeCell ref="L17:N17"/>
    <mergeCell ref="L18:N18"/>
    <mergeCell ref="A5:D5"/>
    <mergeCell ref="AA14:AC14"/>
    <mergeCell ref="X15:Z15"/>
    <mergeCell ref="Q16:R16"/>
    <mergeCell ref="J15:K15"/>
    <mergeCell ref="AA15:AC15"/>
    <mergeCell ref="AA16:AC16"/>
    <mergeCell ref="S14:T14"/>
    <mergeCell ref="S15:T15"/>
    <mergeCell ref="J16:K16"/>
    <mergeCell ref="AE10:AM10"/>
    <mergeCell ref="O9:Z9"/>
    <mergeCell ref="U11:Z11"/>
    <mergeCell ref="X12:AC12"/>
    <mergeCell ref="S12:T13"/>
    <mergeCell ref="O10:S10"/>
    <mergeCell ref="O12:O13"/>
    <mergeCell ref="AA10:AC11"/>
    <mergeCell ref="A10:B10"/>
    <mergeCell ref="A11:B11"/>
    <mergeCell ref="M27:N27"/>
    <mergeCell ref="M28:N28"/>
    <mergeCell ref="M29:N29"/>
    <mergeCell ref="C35:H35"/>
    <mergeCell ref="M31:N31"/>
    <mergeCell ref="M32:N32"/>
    <mergeCell ref="M33:N33"/>
    <mergeCell ref="M35:N35"/>
    <mergeCell ref="A32:B32"/>
    <mergeCell ref="A29:B29"/>
    <mergeCell ref="A30:B30"/>
    <mergeCell ref="A31:B31"/>
    <mergeCell ref="A34:B34"/>
    <mergeCell ref="A35:B35"/>
    <mergeCell ref="A36:B36"/>
    <mergeCell ref="A37:B37"/>
    <mergeCell ref="A43:M46"/>
    <mergeCell ref="B41:M41"/>
    <mergeCell ref="B39:C39"/>
    <mergeCell ref="D39:M39"/>
    <mergeCell ref="B40:M40"/>
    <mergeCell ref="C36:H36"/>
    <mergeCell ref="C37:H37"/>
    <mergeCell ref="L38:M38"/>
    <mergeCell ref="M36:N36"/>
    <mergeCell ref="M37:N37"/>
    <mergeCell ref="Z52:AC52"/>
    <mergeCell ref="O49:U50"/>
    <mergeCell ref="O43:U47"/>
    <mergeCell ref="I24:I26"/>
    <mergeCell ref="O24:O26"/>
    <mergeCell ref="Q24:Q26"/>
    <mergeCell ref="M34:N34"/>
    <mergeCell ref="M30:N30"/>
    <mergeCell ref="M26:N26"/>
    <mergeCell ref="U22:W22"/>
    <mergeCell ref="Q22:R22"/>
    <mergeCell ref="L24:N25"/>
    <mergeCell ref="L22:N22"/>
    <mergeCell ref="Q14:R14"/>
    <mergeCell ref="S17:T17"/>
    <mergeCell ref="S19:T19"/>
    <mergeCell ref="S20:T20"/>
    <mergeCell ref="L19:N19"/>
    <mergeCell ref="AN26:AQ26"/>
    <mergeCell ref="X13:Z13"/>
    <mergeCell ref="J17:K17"/>
    <mergeCell ref="S24:U25"/>
    <mergeCell ref="J24:K25"/>
    <mergeCell ref="X19:Z19"/>
    <mergeCell ref="Q17:R17"/>
    <mergeCell ref="U12:W13"/>
    <mergeCell ref="L14:N14"/>
    <mergeCell ref="Q12:R13"/>
    <mergeCell ref="Q15:R15"/>
    <mergeCell ref="J5:N5"/>
    <mergeCell ref="S5:T5"/>
    <mergeCell ref="X17:Z17"/>
    <mergeCell ref="J22:K22"/>
    <mergeCell ref="O11:S11"/>
    <mergeCell ref="X14:Z14"/>
    <mergeCell ref="X18:Z18"/>
    <mergeCell ref="X16:Z16"/>
    <mergeCell ref="Y6:AC6"/>
    <mergeCell ref="C11:E11"/>
    <mergeCell ref="AA18:AC18"/>
    <mergeCell ref="L15:N15"/>
    <mergeCell ref="U7:W7"/>
    <mergeCell ref="U5:W5"/>
    <mergeCell ref="X5:AC5"/>
    <mergeCell ref="AA13:AC13"/>
    <mergeCell ref="O6:T6"/>
    <mergeCell ref="U6:W6"/>
    <mergeCell ref="AA17:AC17"/>
    <mergeCell ref="J19:K19"/>
    <mergeCell ref="J20:K20"/>
    <mergeCell ref="J21:K21"/>
    <mergeCell ref="L16:N16"/>
    <mergeCell ref="J18:K18"/>
    <mergeCell ref="AE9:AM9"/>
    <mergeCell ref="U16:W16"/>
    <mergeCell ref="U17:W17"/>
    <mergeCell ref="AA20:AC20"/>
    <mergeCell ref="X20:Z20"/>
  </mergeCells>
  <conditionalFormatting sqref="I27:I37">
    <cfRule type="expression" priority="3" dxfId="9" stopIfTrue="1">
      <formula>AND($A27&lt;&gt;"",$I27="")</formula>
    </cfRule>
  </conditionalFormatting>
  <conditionalFormatting sqref="Q27:Q37">
    <cfRule type="expression" priority="9" dxfId="9" stopIfTrue="1">
      <formula>AND($A27&lt;&gt;"",$Q27="")</formula>
    </cfRule>
    <cfRule type="expression" priority="10" dxfId="11" stopIfTrue="1">
      <formula>AND($O27&lt;&gt;"",$Q27="")</formula>
    </cfRule>
  </conditionalFormatting>
  <conditionalFormatting sqref="AA9:AC9">
    <cfRule type="expression" priority="7" dxfId="7" stopIfTrue="1">
      <formula>COUNTA($AA$9:$AC$9)&gt;1</formula>
    </cfRule>
  </conditionalFormatting>
  <conditionalFormatting sqref="S27:S37">
    <cfRule type="expression" priority="4" dxfId="4" stopIfTrue="1">
      <formula>$S27&gt;$AN27</formula>
    </cfRule>
  </conditionalFormatting>
  <conditionalFormatting sqref="T27:T37">
    <cfRule type="expression" priority="5" dxfId="4" stopIfTrue="1">
      <formula>$T27&gt;$AO27</formula>
    </cfRule>
  </conditionalFormatting>
  <conditionalFormatting sqref="U27:U37">
    <cfRule type="expression" priority="6" dxfId="4" stopIfTrue="1">
      <formula>$U27&gt;$AP27</formula>
    </cfRule>
  </conditionalFormatting>
  <conditionalFormatting sqref="R27:R37">
    <cfRule type="expression" priority="1" dxfId="3" stopIfTrue="1">
      <formula>AND(isnumber,ISNONTEXT(R27),$R$27&gt;$AR$27)</formula>
    </cfRule>
  </conditionalFormatting>
  <dataValidations count="3">
    <dataValidation type="list" allowBlank="1" showInputMessage="1" showErrorMessage="1" promptTitle="Entry Required if ..." prompt="Personal Vehicle Miles are entered, Select:&#10;&#10;&quot;State Vehicle&quot; if you drove a state car.&#10;&#10;&quot;SV Avail&quot; if a state vehicle was available.&#10;&#10;&quot;SV Unavail&quot; if a state vehicle was NOT available.&#10;&#10;&quot;Motorcycle&quot; if appropriate." errorTitle="Drat !" error="Please select a value from the drop-down list." sqref="Q27:Q37">
      <formula1>PVMiles</formula1>
    </dataValidation>
    <dataValidation type="list" allowBlank="1" showInputMessage="1" showErrorMessage="1" promptTitle="Select" prompt="Yes or No." errorTitle="Select &quot;Yes&quot; or &quot;No&quot;." sqref="I27:I37">
      <formula1>YorN</formula1>
    </dataValidation>
    <dataValidation type="list" allowBlank="1" showInputMessage="1" promptTitle="Enter amt paid or payment method" prompt="Enter the amount paid, if paying out-of-pocket or by T-Card.  Otherwise select the payment method." sqref="R27:R37">
      <formula1>LodgStat</formula1>
    </dataValidation>
  </dataValidations>
  <printOptions horizontalCentered="1" verticalCentered="1"/>
  <pageMargins left="0" right="0" top="0" bottom="0" header="0.25" footer="0.25"/>
  <pageSetup fitToHeight="1" fitToWidth="1" horizontalDpi="600" verticalDpi="600" orientation="landscape" scale="70" r:id="rId3"/>
  <legacyDrawing r:id="rId2"/>
</worksheet>
</file>

<file path=xl/worksheets/sheet2.xml><?xml version="1.0" encoding="utf-8"?>
<worksheet xmlns="http://schemas.openxmlformats.org/spreadsheetml/2006/main" xmlns:r="http://schemas.openxmlformats.org/officeDocument/2006/relationships">
  <sheetPr>
    <tabColor indexed="41"/>
  </sheetPr>
  <dimension ref="A1:K45"/>
  <sheetViews>
    <sheetView zoomScalePageLayoutView="0" workbookViewId="0" topLeftCell="A1">
      <selection activeCell="G25" sqref="G25"/>
    </sheetView>
  </sheetViews>
  <sheetFormatPr defaultColWidth="9.140625" defaultRowHeight="12.75"/>
  <cols>
    <col min="7" max="7" width="10.140625" style="0" bestFit="1" customWidth="1"/>
    <col min="9" max="9" width="9.8515625" style="0" bestFit="1" customWidth="1"/>
  </cols>
  <sheetData>
    <row r="1" spans="1:11" ht="12.75" customHeight="1" thickTop="1">
      <c r="A1" s="446" t="s">
        <v>52</v>
      </c>
      <c r="B1" s="447"/>
      <c r="C1" s="447"/>
      <c r="D1" s="447"/>
      <c r="E1" s="447"/>
      <c r="F1" s="447"/>
      <c r="G1" s="447"/>
      <c r="H1" s="447"/>
      <c r="I1" s="447"/>
      <c r="J1" s="447"/>
      <c r="K1" s="37"/>
    </row>
    <row r="2" spans="1:11" ht="12.75" customHeight="1">
      <c r="A2" s="448"/>
      <c r="B2" s="449"/>
      <c r="C2" s="449"/>
      <c r="D2" s="449"/>
      <c r="E2" s="449"/>
      <c r="F2" s="449"/>
      <c r="G2" s="449"/>
      <c r="H2" s="449"/>
      <c r="I2" s="449"/>
      <c r="J2" s="449"/>
      <c r="K2" s="38"/>
    </row>
    <row r="3" spans="1:11" ht="12.75">
      <c r="A3" s="39"/>
      <c r="B3" s="40"/>
      <c r="C3" s="40"/>
      <c r="D3" s="40"/>
      <c r="E3" s="40"/>
      <c r="F3" s="40"/>
      <c r="G3" s="40"/>
      <c r="H3" s="40"/>
      <c r="I3" s="40"/>
      <c r="J3" s="40"/>
      <c r="K3" s="38"/>
    </row>
    <row r="4" spans="1:11" ht="12.75">
      <c r="A4" s="39"/>
      <c r="B4" s="40"/>
      <c r="C4" s="40"/>
      <c r="D4" s="40"/>
      <c r="E4" s="40"/>
      <c r="F4" s="40"/>
      <c r="G4" s="40"/>
      <c r="H4" s="40"/>
      <c r="I4" s="40"/>
      <c r="J4" s="40"/>
      <c r="K4" s="38"/>
    </row>
    <row r="5" spans="1:11" ht="15">
      <c r="A5" s="47" t="s">
        <v>53</v>
      </c>
      <c r="B5" s="40"/>
      <c r="C5" s="40"/>
      <c r="D5" s="40"/>
      <c r="E5" s="40"/>
      <c r="F5" s="40"/>
      <c r="G5" s="40"/>
      <c r="H5" s="40"/>
      <c r="I5" s="40"/>
      <c r="J5" s="40"/>
      <c r="K5" s="38"/>
    </row>
    <row r="6" spans="1:11" ht="12.75">
      <c r="A6" s="39"/>
      <c r="B6" s="40"/>
      <c r="C6" s="41"/>
      <c r="D6" s="41"/>
      <c r="E6" s="40"/>
      <c r="F6" s="41"/>
      <c r="G6" s="41" t="s">
        <v>58</v>
      </c>
      <c r="H6" s="40"/>
      <c r="I6" s="40" t="s">
        <v>85</v>
      </c>
      <c r="J6" s="40" t="s">
        <v>87</v>
      </c>
      <c r="K6" s="38"/>
    </row>
    <row r="7" spans="1:11" ht="13.5" thickBot="1">
      <c r="A7" s="39"/>
      <c r="B7" s="40"/>
      <c r="C7" s="41"/>
      <c r="D7" s="41"/>
      <c r="E7" s="40"/>
      <c r="F7" s="41" t="s">
        <v>57</v>
      </c>
      <c r="G7" s="41" t="s">
        <v>59</v>
      </c>
      <c r="H7" s="40"/>
      <c r="I7" s="40" t="s">
        <v>86</v>
      </c>
      <c r="J7" s="40" t="s">
        <v>88</v>
      </c>
      <c r="K7" s="38"/>
    </row>
    <row r="8" spans="1:11" ht="12.75">
      <c r="A8" s="39"/>
      <c r="B8" s="40"/>
      <c r="C8" s="42"/>
      <c r="D8" s="42"/>
      <c r="E8" s="40" t="s">
        <v>54</v>
      </c>
      <c r="F8" s="141">
        <v>8</v>
      </c>
      <c r="G8" s="142">
        <v>10</v>
      </c>
      <c r="H8" s="40"/>
      <c r="I8" s="60">
        <v>0.25</v>
      </c>
      <c r="J8" s="61"/>
      <c r="K8" s="38"/>
    </row>
    <row r="9" spans="1:11" ht="12.75">
      <c r="A9" s="39"/>
      <c r="B9" s="40"/>
      <c r="C9" s="42"/>
      <c r="D9" s="42"/>
      <c r="E9" s="40" t="s">
        <v>55</v>
      </c>
      <c r="F9" s="143">
        <v>9</v>
      </c>
      <c r="G9" s="144">
        <v>10</v>
      </c>
      <c r="H9" s="40"/>
      <c r="I9" s="62">
        <v>0.4375</v>
      </c>
      <c r="J9" s="63">
        <v>0.6041666666666666</v>
      </c>
      <c r="K9" s="38"/>
    </row>
    <row r="10" spans="1:11" ht="13.5" thickBot="1">
      <c r="A10" s="39"/>
      <c r="B10" s="40"/>
      <c r="C10" s="42"/>
      <c r="D10" s="42"/>
      <c r="E10" s="40" t="s">
        <v>56</v>
      </c>
      <c r="F10" s="145">
        <v>17</v>
      </c>
      <c r="G10" s="146">
        <v>20</v>
      </c>
      <c r="H10" s="40"/>
      <c r="I10" s="64"/>
      <c r="J10" s="65">
        <v>0.7916666666666666</v>
      </c>
      <c r="K10" s="38"/>
    </row>
    <row r="11" spans="1:11" ht="13.5" thickBot="1">
      <c r="A11" s="39"/>
      <c r="B11" s="40"/>
      <c r="C11" s="40"/>
      <c r="D11" s="40"/>
      <c r="E11" s="40"/>
      <c r="F11" s="40"/>
      <c r="G11" s="40"/>
      <c r="H11" s="40"/>
      <c r="I11" s="40"/>
      <c r="J11" s="40"/>
      <c r="K11" s="38"/>
    </row>
    <row r="12" spans="1:11" ht="13.5" thickBot="1">
      <c r="A12" s="39"/>
      <c r="B12" s="40"/>
      <c r="C12" s="445" t="s">
        <v>107</v>
      </c>
      <c r="D12" s="445"/>
      <c r="E12" s="134">
        <v>41456</v>
      </c>
      <c r="F12" s="40"/>
      <c r="G12" s="40"/>
      <c r="H12" s="40"/>
      <c r="I12" s="40"/>
      <c r="J12" s="40"/>
      <c r="K12" s="38"/>
    </row>
    <row r="13" spans="1:11" ht="12.75">
      <c r="A13" s="39"/>
      <c r="B13" s="40"/>
      <c r="C13" s="40"/>
      <c r="D13" s="40"/>
      <c r="E13" s="40" t="s">
        <v>54</v>
      </c>
      <c r="F13" s="141">
        <v>8</v>
      </c>
      <c r="G13" s="142">
        <v>10</v>
      </c>
      <c r="H13" s="40"/>
      <c r="I13" s="135"/>
      <c r="J13" s="136"/>
      <c r="K13" s="38"/>
    </row>
    <row r="14" spans="1:11" ht="12.75">
      <c r="A14" s="39"/>
      <c r="B14" s="40"/>
      <c r="C14" s="40"/>
      <c r="D14" s="40"/>
      <c r="E14" s="40" t="s">
        <v>55</v>
      </c>
      <c r="F14" s="143">
        <v>10</v>
      </c>
      <c r="G14" s="144">
        <v>15</v>
      </c>
      <c r="H14" s="40"/>
      <c r="I14" s="137"/>
      <c r="J14" s="138"/>
      <c r="K14" s="38"/>
    </row>
    <row r="15" spans="1:11" ht="13.5" thickBot="1">
      <c r="A15" s="39"/>
      <c r="B15" s="40"/>
      <c r="C15" s="40"/>
      <c r="D15" s="40"/>
      <c r="E15" s="40" t="s">
        <v>56</v>
      </c>
      <c r="F15" s="145">
        <v>20</v>
      </c>
      <c r="G15" s="146">
        <v>25</v>
      </c>
      <c r="H15" s="40"/>
      <c r="I15" s="139"/>
      <c r="J15" s="140"/>
      <c r="K15" s="38"/>
    </row>
    <row r="16" spans="1:11" ht="12.75">
      <c r="A16" s="39"/>
      <c r="B16" s="40"/>
      <c r="C16" s="40"/>
      <c r="D16" s="40"/>
      <c r="E16" s="40"/>
      <c r="F16" s="40"/>
      <c r="G16" s="40"/>
      <c r="H16" s="40"/>
      <c r="I16" s="40"/>
      <c r="J16" s="40"/>
      <c r="K16" s="38"/>
    </row>
    <row r="17" spans="1:11" ht="12.75">
      <c r="A17" s="39"/>
      <c r="B17" s="40"/>
      <c r="C17" s="40"/>
      <c r="D17" s="40"/>
      <c r="E17" s="40"/>
      <c r="F17" s="40"/>
      <c r="G17" s="40"/>
      <c r="H17" s="40"/>
      <c r="I17" s="40"/>
      <c r="J17" s="40"/>
      <c r="K17" s="38"/>
    </row>
    <row r="18" spans="1:11" ht="15">
      <c r="A18" s="47" t="s">
        <v>62</v>
      </c>
      <c r="B18" s="40"/>
      <c r="C18" s="40"/>
      <c r="D18" s="40"/>
      <c r="E18" s="40"/>
      <c r="F18" s="40"/>
      <c r="G18" s="40"/>
      <c r="H18" s="40"/>
      <c r="I18" s="40"/>
      <c r="J18" s="40"/>
      <c r="K18" s="38"/>
    </row>
    <row r="19" spans="1:11" ht="12.75">
      <c r="A19" s="39"/>
      <c r="B19" s="40"/>
      <c r="C19" s="40"/>
      <c r="D19" s="40"/>
      <c r="E19" s="40"/>
      <c r="F19" s="41"/>
      <c r="G19" s="41"/>
      <c r="H19" s="40"/>
      <c r="I19" s="40" t="s">
        <v>113</v>
      </c>
      <c r="J19" s="40"/>
      <c r="K19" s="38"/>
    </row>
    <row r="20" spans="1:11" ht="12.75">
      <c r="A20" s="39"/>
      <c r="B20" s="40"/>
      <c r="C20" s="40"/>
      <c r="D20" s="40"/>
      <c r="E20" s="40"/>
      <c r="F20" s="41" t="s">
        <v>111</v>
      </c>
      <c r="G20" s="41" t="s">
        <v>113</v>
      </c>
      <c r="H20" s="40"/>
      <c r="I20" s="40" t="s">
        <v>112</v>
      </c>
      <c r="J20" s="40"/>
      <c r="K20" s="38"/>
    </row>
    <row r="21" spans="1:11" ht="13.5" thickBot="1">
      <c r="A21" s="39"/>
      <c r="B21" s="40"/>
      <c r="C21" s="40"/>
      <c r="D21" s="40"/>
      <c r="E21" s="40"/>
      <c r="F21" s="46" t="s">
        <v>112</v>
      </c>
      <c r="G21" s="46" t="s">
        <v>112</v>
      </c>
      <c r="H21" s="40"/>
      <c r="I21" s="40" t="s">
        <v>114</v>
      </c>
      <c r="J21" s="40"/>
      <c r="K21" s="38"/>
    </row>
    <row r="22" spans="1:11" ht="13.5" thickBot="1">
      <c r="A22" s="39"/>
      <c r="B22" s="40"/>
      <c r="C22" s="42"/>
      <c r="D22" s="42"/>
      <c r="E22" s="40"/>
      <c r="F22" s="159">
        <v>62</v>
      </c>
      <c r="G22" s="160">
        <v>82</v>
      </c>
      <c r="H22" s="40"/>
      <c r="I22" s="147" t="s">
        <v>60</v>
      </c>
      <c r="J22" s="40"/>
      <c r="K22" s="38"/>
    </row>
    <row r="23" spans="1:11" ht="13.5" thickBot="1">
      <c r="A23" s="39"/>
      <c r="B23" s="40"/>
      <c r="C23" s="40"/>
      <c r="D23" s="40"/>
      <c r="E23" s="40"/>
      <c r="F23" s="40"/>
      <c r="G23" s="40"/>
      <c r="H23" s="40"/>
      <c r="I23" s="148" t="s">
        <v>115</v>
      </c>
      <c r="J23" s="40"/>
      <c r="K23" s="38"/>
    </row>
    <row r="24" spans="1:11" ht="13.5" thickBot="1">
      <c r="A24" s="39"/>
      <c r="B24" s="40"/>
      <c r="C24" s="445" t="s">
        <v>107</v>
      </c>
      <c r="D24" s="445"/>
      <c r="E24" s="134">
        <v>42186</v>
      </c>
      <c r="F24" s="40"/>
      <c r="G24" s="40"/>
      <c r="H24" s="40"/>
      <c r="I24" s="149" t="s">
        <v>121</v>
      </c>
      <c r="J24" s="40"/>
      <c r="K24" s="38"/>
    </row>
    <row r="25" spans="1:11" ht="13.5" thickBot="1">
      <c r="A25" s="39"/>
      <c r="B25" s="40"/>
      <c r="C25" s="40"/>
      <c r="D25" s="40"/>
      <c r="E25" s="40"/>
      <c r="F25" s="158">
        <v>70</v>
      </c>
      <c r="G25" s="158">
        <v>90</v>
      </c>
      <c r="H25" s="40"/>
      <c r="I25" s="149"/>
      <c r="J25" s="40"/>
      <c r="K25" s="38"/>
    </row>
    <row r="26" spans="1:11" ht="13.5" thickBot="1">
      <c r="A26" s="39"/>
      <c r="B26" s="40"/>
      <c r="C26" s="40"/>
      <c r="D26" s="40"/>
      <c r="E26" s="40"/>
      <c r="F26" s="40"/>
      <c r="G26" s="40"/>
      <c r="H26" s="40"/>
      <c r="I26" s="150"/>
      <c r="J26" s="40"/>
      <c r="K26" s="38"/>
    </row>
    <row r="27" spans="1:11" ht="12.75">
      <c r="A27" s="39"/>
      <c r="B27" s="40"/>
      <c r="C27" s="40"/>
      <c r="D27" s="40"/>
      <c r="E27" s="40"/>
      <c r="F27" s="40"/>
      <c r="G27" s="40"/>
      <c r="H27" s="40"/>
      <c r="I27" s="40"/>
      <c r="J27" s="40"/>
      <c r="K27" s="38"/>
    </row>
    <row r="28" spans="1:11" ht="15">
      <c r="A28" s="47" t="s">
        <v>61</v>
      </c>
      <c r="B28" s="40"/>
      <c r="C28" s="40"/>
      <c r="D28" s="40"/>
      <c r="E28" s="40"/>
      <c r="F28" s="40"/>
      <c r="G28" s="40"/>
      <c r="H28" s="40"/>
      <c r="I28" s="40"/>
      <c r="J28" s="40"/>
      <c r="K28" s="38"/>
    </row>
    <row r="29" spans="1:11" ht="13.5" thickBot="1">
      <c r="A29" s="39"/>
      <c r="B29" s="40"/>
      <c r="C29" s="40"/>
      <c r="D29" s="40"/>
      <c r="E29" s="40"/>
      <c r="F29" s="41" t="s">
        <v>67</v>
      </c>
      <c r="G29" s="40"/>
      <c r="H29" s="40"/>
      <c r="I29" s="40"/>
      <c r="J29" s="40"/>
      <c r="K29" s="38"/>
    </row>
    <row r="30" spans="1:11" ht="12.75">
      <c r="A30" s="39"/>
      <c r="B30" s="40" t="s">
        <v>65</v>
      </c>
      <c r="C30" s="40"/>
      <c r="D30" s="40"/>
      <c r="E30" s="40"/>
      <c r="F30" s="152">
        <v>0.51</v>
      </c>
      <c r="G30" s="40"/>
      <c r="H30" s="40"/>
      <c r="I30" s="40"/>
      <c r="J30" s="40"/>
      <c r="K30" s="38"/>
    </row>
    <row r="31" spans="1:11" ht="12.75">
      <c r="A31" s="39"/>
      <c r="B31" s="40" t="s">
        <v>66</v>
      </c>
      <c r="C31" s="40"/>
      <c r="D31" s="40"/>
      <c r="E31" s="40"/>
      <c r="F31" s="153">
        <v>0.352</v>
      </c>
      <c r="G31" s="40"/>
      <c r="H31" s="40"/>
      <c r="I31" s="40"/>
      <c r="J31" s="40"/>
      <c r="K31" s="38"/>
    </row>
    <row r="32" spans="1:11" ht="13.5" thickBot="1">
      <c r="A32" s="39"/>
      <c r="B32" s="40" t="s">
        <v>63</v>
      </c>
      <c r="C32" s="40"/>
      <c r="D32" s="40"/>
      <c r="E32" s="40"/>
      <c r="F32" s="154">
        <v>0.285</v>
      </c>
      <c r="G32" s="40"/>
      <c r="H32" s="40"/>
      <c r="I32" s="40"/>
      <c r="J32" s="40"/>
      <c r="K32" s="38"/>
    </row>
    <row r="33" spans="1:11" ht="12.75">
      <c r="A33" s="39"/>
      <c r="B33" s="40" t="s">
        <v>64</v>
      </c>
      <c r="C33" s="40"/>
      <c r="D33" s="40"/>
      <c r="E33" s="40"/>
      <c r="F33" s="40"/>
      <c r="G33" s="40"/>
      <c r="H33" s="40"/>
      <c r="I33" s="40"/>
      <c r="J33" s="40"/>
      <c r="K33" s="38"/>
    </row>
    <row r="34" spans="1:11" ht="13.5" thickBot="1">
      <c r="A34" s="39"/>
      <c r="B34" s="40"/>
      <c r="C34" s="40"/>
      <c r="D34" s="40"/>
      <c r="E34" s="40"/>
      <c r="F34" s="40"/>
      <c r="G34" s="40"/>
      <c r="H34" s="40"/>
      <c r="I34" s="40"/>
      <c r="J34" s="40"/>
      <c r="K34" s="38"/>
    </row>
    <row r="35" spans="1:11" ht="13.5" thickBot="1">
      <c r="A35" s="39"/>
      <c r="B35" s="40"/>
      <c r="C35" s="445" t="s">
        <v>107</v>
      </c>
      <c r="D35" s="445"/>
      <c r="E35" s="134">
        <v>41456</v>
      </c>
      <c r="F35" s="40"/>
      <c r="G35" s="40"/>
      <c r="H35" s="40"/>
      <c r="I35" s="40"/>
      <c r="J35" s="40"/>
      <c r="K35" s="38"/>
    </row>
    <row r="36" spans="1:11" ht="12.75">
      <c r="A36" s="39"/>
      <c r="B36" s="40" t="s">
        <v>65</v>
      </c>
      <c r="C36" s="40"/>
      <c r="D36" s="40"/>
      <c r="E36" s="40"/>
      <c r="F36" s="152">
        <v>0.51</v>
      </c>
      <c r="G36" s="40"/>
      <c r="H36" s="40"/>
      <c r="I36" s="40"/>
      <c r="J36" s="40"/>
      <c r="K36" s="38"/>
    </row>
    <row r="37" spans="1:11" ht="12.75">
      <c r="A37" s="39"/>
      <c r="B37" s="40" t="s">
        <v>66</v>
      </c>
      <c r="C37" s="40"/>
      <c r="D37" s="40"/>
      <c r="E37" s="40"/>
      <c r="F37" s="153">
        <v>0.352</v>
      </c>
      <c r="G37" s="40"/>
      <c r="H37" s="40"/>
      <c r="I37" s="40"/>
      <c r="J37" s="40"/>
      <c r="K37" s="38"/>
    </row>
    <row r="38" spans="1:11" ht="13.5" thickBot="1">
      <c r="A38" s="39"/>
      <c r="B38" s="40" t="s">
        <v>63</v>
      </c>
      <c r="C38" s="40"/>
      <c r="D38" s="40"/>
      <c r="E38" s="40"/>
      <c r="F38" s="154">
        <v>0.285</v>
      </c>
      <c r="G38" s="40"/>
      <c r="H38" s="40"/>
      <c r="I38" s="40"/>
      <c r="J38" s="40"/>
      <c r="K38" s="38"/>
    </row>
    <row r="39" spans="1:11" ht="12.75">
      <c r="A39" s="39"/>
      <c r="B39" s="40" t="s">
        <v>64</v>
      </c>
      <c r="C39" s="40"/>
      <c r="D39" s="40"/>
      <c r="E39" s="40"/>
      <c r="F39" s="40"/>
      <c r="G39" s="40"/>
      <c r="H39" s="40"/>
      <c r="I39" s="40"/>
      <c r="J39" s="40"/>
      <c r="K39" s="38"/>
    </row>
    <row r="40" spans="1:11" ht="12.75">
      <c r="A40" s="39"/>
      <c r="B40" s="40"/>
      <c r="C40" s="40"/>
      <c r="D40" s="40"/>
      <c r="E40" s="40"/>
      <c r="F40" s="40"/>
      <c r="G40" s="40"/>
      <c r="H40" s="40"/>
      <c r="I40" s="40"/>
      <c r="J40" s="40"/>
      <c r="K40" s="38"/>
    </row>
    <row r="41" spans="1:11" ht="12.75">
      <c r="A41" s="39"/>
      <c r="B41" s="40"/>
      <c r="C41" s="40"/>
      <c r="D41" s="40"/>
      <c r="E41" s="40"/>
      <c r="F41" s="40"/>
      <c r="G41" s="40"/>
      <c r="H41" s="40"/>
      <c r="I41" s="40"/>
      <c r="J41" s="40"/>
      <c r="K41" s="38"/>
    </row>
    <row r="42" spans="1:11" ht="12.75">
      <c r="A42" s="39"/>
      <c r="B42" s="40"/>
      <c r="C42" s="40"/>
      <c r="D42" s="40"/>
      <c r="E42" s="40"/>
      <c r="F42" s="40"/>
      <c r="G42" s="40"/>
      <c r="H42" s="40"/>
      <c r="I42" s="40"/>
      <c r="J42" s="40"/>
      <c r="K42" s="38"/>
    </row>
    <row r="43" spans="1:11" ht="12.75">
      <c r="A43" s="39"/>
      <c r="B43" s="40"/>
      <c r="C43" s="40"/>
      <c r="D43" s="40"/>
      <c r="E43" s="40"/>
      <c r="F43" s="40"/>
      <c r="G43" s="40"/>
      <c r="H43" s="40"/>
      <c r="I43" s="40"/>
      <c r="J43" s="40"/>
      <c r="K43" s="38"/>
    </row>
    <row r="44" spans="1:11" ht="12.75">
      <c r="A44" s="39"/>
      <c r="B44" s="40"/>
      <c r="C44" s="40"/>
      <c r="D44" s="40"/>
      <c r="E44" s="40"/>
      <c r="F44" s="40"/>
      <c r="G44" s="40"/>
      <c r="H44" s="40"/>
      <c r="I44" s="40"/>
      <c r="J44" s="40"/>
      <c r="K44" s="38"/>
    </row>
    <row r="45" spans="1:11" ht="13.5" thickBot="1">
      <c r="A45" s="43"/>
      <c r="B45" s="44"/>
      <c r="C45" s="44"/>
      <c r="D45" s="44"/>
      <c r="E45" s="44"/>
      <c r="F45" s="44"/>
      <c r="G45" s="44"/>
      <c r="H45" s="44"/>
      <c r="I45" s="44"/>
      <c r="J45" s="44"/>
      <c r="K45" s="45"/>
    </row>
    <row r="46" ht="13.5" thickTop="1"/>
  </sheetData>
  <sheetProtection password="83AF" sheet="1" selectLockedCells="1"/>
  <mergeCells count="4">
    <mergeCell ref="C35:D35"/>
    <mergeCell ref="A1:J2"/>
    <mergeCell ref="C12:D12"/>
    <mergeCell ref="C24:D2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45"/>
  </sheetPr>
  <dimension ref="A1:AA69"/>
  <sheetViews>
    <sheetView zoomScalePageLayoutView="0" workbookViewId="0" topLeftCell="A31">
      <selection activeCell="A39" sqref="A39"/>
    </sheetView>
  </sheetViews>
  <sheetFormatPr defaultColWidth="9.140625" defaultRowHeight="12.75"/>
  <cols>
    <col min="1" max="2" width="11.7109375" style="0" bestFit="1" customWidth="1"/>
    <col min="3" max="3" width="13.421875" style="0" customWidth="1"/>
    <col min="4" max="4" width="121.28125" style="0" customWidth="1"/>
    <col min="7" max="7" width="12.28125" style="0" bestFit="1" customWidth="1"/>
  </cols>
  <sheetData>
    <row r="1" ht="13.5" thickBot="1">
      <c r="AA1" t="s">
        <v>89</v>
      </c>
    </row>
    <row r="2" spans="1:27" ht="13.5" thickTop="1">
      <c r="A2" s="66" t="s">
        <v>90</v>
      </c>
      <c r="B2" s="67">
        <f>COUNT(A6:A69)</f>
        <v>19</v>
      </c>
      <c r="C2" s="68"/>
      <c r="D2" s="69" t="s">
        <v>91</v>
      </c>
      <c r="AA2" s="70" t="s">
        <v>92</v>
      </c>
    </row>
    <row r="3" spans="1:27" ht="12.75">
      <c r="A3" s="71" t="s">
        <v>93</v>
      </c>
      <c r="B3" s="72">
        <f>B2-COUNT(B6:B69)</f>
        <v>0</v>
      </c>
      <c r="C3" s="73"/>
      <c r="D3" s="74"/>
      <c r="AA3" s="75"/>
    </row>
    <row r="4" spans="1:27" ht="15">
      <c r="A4" s="450" t="s">
        <v>94</v>
      </c>
      <c r="B4" s="451"/>
      <c r="C4" s="76"/>
      <c r="D4" s="77"/>
      <c r="AA4" s="75" t="s">
        <v>95</v>
      </c>
    </row>
    <row r="5" spans="1:27" ht="15.75" thickBot="1">
      <c r="A5" s="78" t="s">
        <v>96</v>
      </c>
      <c r="B5" s="79" t="s">
        <v>97</v>
      </c>
      <c r="C5" s="79" t="s">
        <v>89</v>
      </c>
      <c r="D5" s="80" t="s">
        <v>98</v>
      </c>
      <c r="AA5" s="75" t="s">
        <v>99</v>
      </c>
    </row>
    <row r="6" spans="1:27" ht="13.5" thickTop="1">
      <c r="A6" s="81"/>
      <c r="B6" s="82"/>
      <c r="C6" s="83"/>
      <c r="D6" s="84"/>
      <c r="AA6" s="75" t="s">
        <v>100</v>
      </c>
    </row>
    <row r="7" spans="1:27" ht="12.75">
      <c r="A7" s="85"/>
      <c r="B7" s="86"/>
      <c r="C7" s="87"/>
      <c r="D7" s="88"/>
      <c r="AA7" s="75"/>
    </row>
    <row r="8" spans="1:27" ht="12.75">
      <c r="A8" s="81"/>
      <c r="B8" s="82"/>
      <c r="C8" s="83"/>
      <c r="D8" s="84"/>
      <c r="AA8" s="75"/>
    </row>
    <row r="9" spans="1:27" ht="12.75">
      <c r="A9" s="85"/>
      <c r="B9" s="86"/>
      <c r="C9" s="87"/>
      <c r="D9" s="88"/>
      <c r="AA9" s="75"/>
    </row>
    <row r="10" spans="1:27" ht="12.75">
      <c r="A10" s="81"/>
      <c r="B10" s="82"/>
      <c r="C10" s="83"/>
      <c r="D10" s="84"/>
      <c r="AA10" s="75"/>
    </row>
    <row r="11" spans="1:27" ht="12.75">
      <c r="A11" s="85"/>
      <c r="B11" s="86"/>
      <c r="C11" s="87"/>
      <c r="D11" s="88"/>
      <c r="AA11" s="89" t="s">
        <v>101</v>
      </c>
    </row>
    <row r="12" spans="1:4" ht="12.75">
      <c r="A12" s="81"/>
      <c r="B12" s="82"/>
      <c r="C12" s="83"/>
      <c r="D12" s="84"/>
    </row>
    <row r="13" spans="1:4" ht="12.75">
      <c r="A13" s="85"/>
      <c r="B13" s="86"/>
      <c r="C13" s="87"/>
      <c r="D13" s="88"/>
    </row>
    <row r="14" spans="1:4" ht="12.75">
      <c r="A14" s="81"/>
      <c r="B14" s="82"/>
      <c r="C14" s="83"/>
      <c r="D14" s="84"/>
    </row>
    <row r="15" spans="1:4" ht="12.75">
      <c r="A15" s="85"/>
      <c r="B15" s="86"/>
      <c r="C15" s="87"/>
      <c r="D15" s="88"/>
    </row>
    <row r="16" spans="1:4" ht="12.75">
      <c r="A16" s="81"/>
      <c r="B16" s="82"/>
      <c r="C16" s="83"/>
      <c r="D16" s="84"/>
    </row>
    <row r="17" spans="1:4" ht="12.75">
      <c r="A17" s="85"/>
      <c r="B17" s="86"/>
      <c r="C17" s="87"/>
      <c r="D17" s="88"/>
    </row>
    <row r="18" spans="1:4" ht="12.75">
      <c r="A18" s="81"/>
      <c r="B18" s="82"/>
      <c r="C18" s="83"/>
      <c r="D18" s="84"/>
    </row>
    <row r="19" spans="1:4" ht="12.75">
      <c r="A19" s="85"/>
      <c r="B19" s="86"/>
      <c r="C19" s="87"/>
      <c r="D19" s="88"/>
    </row>
    <row r="20" spans="1:10" ht="25.5">
      <c r="A20" s="81">
        <v>39589</v>
      </c>
      <c r="B20" s="82">
        <v>39589</v>
      </c>
      <c r="C20" s="83" t="s">
        <v>102</v>
      </c>
      <c r="D20" s="84" t="s">
        <v>103</v>
      </c>
      <c r="G20" s="90"/>
      <c r="H20" s="91"/>
      <c r="I20" s="91"/>
      <c r="J20" s="92"/>
    </row>
    <row r="21" spans="1:4" ht="12.75">
      <c r="A21" s="85">
        <v>39590</v>
      </c>
      <c r="B21" s="86">
        <v>39590</v>
      </c>
      <c r="C21" s="87" t="s">
        <v>101</v>
      </c>
      <c r="D21" s="88" t="s">
        <v>105</v>
      </c>
    </row>
    <row r="22" spans="1:4" ht="12.75">
      <c r="A22" s="85">
        <v>39751</v>
      </c>
      <c r="B22" s="86">
        <v>39751</v>
      </c>
      <c r="C22" s="87" t="s">
        <v>101</v>
      </c>
      <c r="D22" s="93" t="s">
        <v>106</v>
      </c>
    </row>
    <row r="23" spans="1:4" ht="25.5">
      <c r="A23" s="81">
        <v>39752</v>
      </c>
      <c r="B23" s="82">
        <v>39752</v>
      </c>
      <c r="C23" s="83" t="s">
        <v>101</v>
      </c>
      <c r="D23" s="94" t="s">
        <v>108</v>
      </c>
    </row>
    <row r="24" spans="1:4" ht="12.75">
      <c r="A24" s="85">
        <v>39752</v>
      </c>
      <c r="B24" s="86">
        <v>39752</v>
      </c>
      <c r="C24" s="87" t="s">
        <v>101</v>
      </c>
      <c r="D24" s="88" t="s">
        <v>110</v>
      </c>
    </row>
    <row r="25" spans="1:4" ht="25.5">
      <c r="A25" s="81">
        <v>39752</v>
      </c>
      <c r="B25" s="82">
        <v>39752</v>
      </c>
      <c r="C25" s="83" t="s">
        <v>101</v>
      </c>
      <c r="D25" s="151" t="s">
        <v>117</v>
      </c>
    </row>
    <row r="26" spans="1:4" ht="12.75">
      <c r="A26" s="81">
        <v>39753</v>
      </c>
      <c r="B26" s="82">
        <v>39753</v>
      </c>
      <c r="C26" s="155" t="s">
        <v>101</v>
      </c>
      <c r="D26" s="151" t="s">
        <v>118</v>
      </c>
    </row>
    <row r="27" spans="1:27" ht="25.5">
      <c r="A27" s="85">
        <v>39753</v>
      </c>
      <c r="B27" s="86">
        <v>39753</v>
      </c>
      <c r="C27" s="156" t="s">
        <v>101</v>
      </c>
      <c r="D27" s="157" t="s">
        <v>120</v>
      </c>
      <c r="AA27" s="75"/>
    </row>
    <row r="28" spans="1:27" ht="38.25">
      <c r="A28" s="81">
        <v>39762</v>
      </c>
      <c r="B28" s="82">
        <v>39762</v>
      </c>
      <c r="C28" s="83" t="s">
        <v>101</v>
      </c>
      <c r="D28" s="84" t="s">
        <v>124</v>
      </c>
      <c r="AA28" s="75"/>
    </row>
    <row r="29" spans="1:27" ht="25.5">
      <c r="A29" s="85">
        <v>39765</v>
      </c>
      <c r="B29" s="86">
        <v>39765</v>
      </c>
      <c r="C29" s="87" t="s">
        <v>101</v>
      </c>
      <c r="D29" s="88" t="s">
        <v>126</v>
      </c>
      <c r="AA29" s="75"/>
    </row>
    <row r="30" spans="1:27" ht="12.75">
      <c r="A30" s="81">
        <v>39765</v>
      </c>
      <c r="B30" s="82">
        <v>39765</v>
      </c>
      <c r="C30" s="83" t="s">
        <v>101</v>
      </c>
      <c r="D30" s="84" t="s">
        <v>127</v>
      </c>
      <c r="AA30" s="75"/>
    </row>
    <row r="31" spans="1:27" ht="38.25">
      <c r="A31" s="85">
        <v>39822</v>
      </c>
      <c r="B31" s="86">
        <v>39822</v>
      </c>
      <c r="C31" s="87" t="s">
        <v>101</v>
      </c>
      <c r="D31" s="88" t="s">
        <v>129</v>
      </c>
      <c r="AA31" s="89"/>
    </row>
    <row r="32" spans="1:4" ht="38.25">
      <c r="A32" s="81">
        <v>39833</v>
      </c>
      <c r="B32" s="82">
        <v>39833</v>
      </c>
      <c r="C32" s="83" t="s">
        <v>101</v>
      </c>
      <c r="D32" s="84" t="s">
        <v>130</v>
      </c>
    </row>
    <row r="33" spans="1:4" ht="25.5">
      <c r="A33" s="85">
        <v>40014</v>
      </c>
      <c r="B33" s="86">
        <v>40014</v>
      </c>
      <c r="C33" s="87" t="s">
        <v>101</v>
      </c>
      <c r="D33" s="88" t="s">
        <v>132</v>
      </c>
    </row>
    <row r="34" spans="1:4" ht="25.5">
      <c r="A34" s="81">
        <v>40057</v>
      </c>
      <c r="B34" s="82">
        <v>40057</v>
      </c>
      <c r="C34" s="83" t="s">
        <v>101</v>
      </c>
      <c r="D34" s="175" t="s">
        <v>143</v>
      </c>
    </row>
    <row r="35" spans="1:4" ht="38.25">
      <c r="A35" s="85">
        <v>40057</v>
      </c>
      <c r="B35" s="86">
        <v>40057</v>
      </c>
      <c r="C35" s="87" t="s">
        <v>101</v>
      </c>
      <c r="D35" s="88" t="s">
        <v>144</v>
      </c>
    </row>
    <row r="36" spans="1:4" ht="12.75">
      <c r="A36" s="81">
        <v>40057</v>
      </c>
      <c r="B36" s="82">
        <v>40057</v>
      </c>
      <c r="C36" s="83" t="s">
        <v>101</v>
      </c>
      <c r="D36" s="84" t="s">
        <v>146</v>
      </c>
    </row>
    <row r="37" spans="1:4" ht="25.5">
      <c r="A37" s="81">
        <v>40128</v>
      </c>
      <c r="B37" s="82">
        <v>40128</v>
      </c>
      <c r="C37" s="83" t="s">
        <v>101</v>
      </c>
      <c r="D37" s="175" t="s">
        <v>151</v>
      </c>
    </row>
    <row r="38" spans="1:4" ht="25.5">
      <c r="A38" s="81">
        <v>40128</v>
      </c>
      <c r="B38" s="82">
        <v>40128</v>
      </c>
      <c r="C38" s="83" t="s">
        <v>101</v>
      </c>
      <c r="D38" s="84" t="s">
        <v>152</v>
      </c>
    </row>
    <row r="39" spans="1:4" ht="12.75">
      <c r="A39" s="85"/>
      <c r="B39" s="86"/>
      <c r="C39" s="87"/>
      <c r="D39" s="88"/>
    </row>
    <row r="40" spans="1:4" ht="12.75">
      <c r="A40" s="81"/>
      <c r="B40" s="82"/>
      <c r="C40" s="83"/>
      <c r="D40" s="84"/>
    </row>
    <row r="41" spans="1:4" ht="12.75">
      <c r="A41" s="85"/>
      <c r="B41" s="86"/>
      <c r="C41" s="87"/>
      <c r="D41" s="88"/>
    </row>
    <row r="42" spans="1:4" ht="12.75">
      <c r="A42" s="81"/>
      <c r="B42" s="82"/>
      <c r="C42" s="83"/>
      <c r="D42" s="84"/>
    </row>
    <row r="43" spans="1:4" ht="12.75">
      <c r="A43" s="85"/>
      <c r="B43" s="86"/>
      <c r="C43" s="87"/>
      <c r="D43" s="88"/>
    </row>
    <row r="44" spans="1:4" ht="12.75">
      <c r="A44" s="81"/>
      <c r="B44" s="82"/>
      <c r="C44" s="83"/>
      <c r="D44" s="84"/>
    </row>
    <row r="45" spans="1:4" ht="12.75">
      <c r="A45" s="85"/>
      <c r="B45" s="86"/>
      <c r="C45" s="87"/>
      <c r="D45" s="88"/>
    </row>
    <row r="46" spans="1:4" ht="12.75">
      <c r="A46" s="81"/>
      <c r="B46" s="82"/>
      <c r="C46" s="83"/>
      <c r="D46" s="84"/>
    </row>
    <row r="47" spans="1:4" ht="12.75">
      <c r="A47" s="85"/>
      <c r="B47" s="86"/>
      <c r="C47" s="87"/>
      <c r="D47" s="88"/>
    </row>
    <row r="48" spans="1:27" ht="12.75">
      <c r="A48" s="81"/>
      <c r="B48" s="82"/>
      <c r="C48" s="83"/>
      <c r="D48" s="84"/>
      <c r="AA48" s="75"/>
    </row>
    <row r="49" spans="1:27" ht="12.75">
      <c r="A49" s="85"/>
      <c r="B49" s="86"/>
      <c r="C49" s="87"/>
      <c r="D49" s="88"/>
      <c r="AA49" s="75"/>
    </row>
    <row r="50" spans="1:27" ht="12.75">
      <c r="A50" s="81"/>
      <c r="B50" s="82"/>
      <c r="C50" s="83"/>
      <c r="D50" s="84"/>
      <c r="AA50" s="75"/>
    </row>
    <row r="51" spans="1:27" ht="12.75">
      <c r="A51" s="85"/>
      <c r="B51" s="86"/>
      <c r="C51" s="87"/>
      <c r="D51" s="88"/>
      <c r="AA51" s="75"/>
    </row>
    <row r="52" spans="1:27" ht="12.75">
      <c r="A52" s="81"/>
      <c r="B52" s="82"/>
      <c r="C52" s="83"/>
      <c r="D52" s="84"/>
      <c r="AA52" s="75"/>
    </row>
    <row r="53" spans="1:27" ht="12.75">
      <c r="A53" s="85"/>
      <c r="B53" s="86"/>
      <c r="C53" s="87"/>
      <c r="D53" s="88"/>
      <c r="AA53" s="89"/>
    </row>
    <row r="54" spans="1:4" ht="12.75">
      <c r="A54" s="81"/>
      <c r="B54" s="82"/>
      <c r="C54" s="83"/>
      <c r="D54" s="84"/>
    </row>
    <row r="55" spans="1:4" ht="12.75">
      <c r="A55" s="85"/>
      <c r="B55" s="86"/>
      <c r="C55" s="87"/>
      <c r="D55" s="88"/>
    </row>
    <row r="56" spans="1:4" ht="12.75">
      <c r="A56" s="81"/>
      <c r="B56" s="82"/>
      <c r="C56" s="83"/>
      <c r="D56" s="84"/>
    </row>
    <row r="57" spans="1:4" ht="12.75">
      <c r="A57" s="85"/>
      <c r="B57" s="86"/>
      <c r="C57" s="87"/>
      <c r="D57" s="88"/>
    </row>
    <row r="58" spans="1:4" ht="12.75">
      <c r="A58" s="81"/>
      <c r="B58" s="82"/>
      <c r="C58" s="83"/>
      <c r="D58" s="84"/>
    </row>
    <row r="59" spans="1:4" ht="12.75">
      <c r="A59" s="85"/>
      <c r="B59" s="86"/>
      <c r="C59" s="87"/>
      <c r="D59" s="88"/>
    </row>
    <row r="60" spans="1:4" ht="12.75">
      <c r="A60" s="81"/>
      <c r="B60" s="82"/>
      <c r="C60" s="83"/>
      <c r="D60" s="84"/>
    </row>
    <row r="61" spans="1:4" ht="12.75">
      <c r="A61" s="85"/>
      <c r="B61" s="86"/>
      <c r="C61" s="87"/>
      <c r="D61" s="88"/>
    </row>
    <row r="62" spans="1:4" ht="12.75">
      <c r="A62" s="81"/>
      <c r="B62" s="82"/>
      <c r="C62" s="83"/>
      <c r="D62" s="84"/>
    </row>
    <row r="63" spans="1:4" ht="12.75">
      <c r="A63" s="85"/>
      <c r="B63" s="86"/>
      <c r="C63" s="87"/>
      <c r="D63" s="88"/>
    </row>
    <row r="64" spans="1:4" ht="12.75">
      <c r="A64" s="81"/>
      <c r="B64" s="82"/>
      <c r="C64" s="83"/>
      <c r="D64" s="84"/>
    </row>
    <row r="65" spans="1:4" ht="12.75">
      <c r="A65" s="85"/>
      <c r="B65" s="86"/>
      <c r="C65" s="87"/>
      <c r="D65" s="88"/>
    </row>
    <row r="66" spans="1:4" ht="12.75">
      <c r="A66" s="81"/>
      <c r="B66" s="82"/>
      <c r="C66" s="83"/>
      <c r="D66" s="84"/>
    </row>
    <row r="67" spans="1:4" ht="12.75">
      <c r="A67" s="85"/>
      <c r="B67" s="86"/>
      <c r="C67" s="87"/>
      <c r="D67" s="88"/>
    </row>
    <row r="68" spans="1:4" ht="12.75">
      <c r="A68" s="81"/>
      <c r="B68" s="82"/>
      <c r="C68" s="83"/>
      <c r="D68" s="84"/>
    </row>
    <row r="69" spans="1:4" ht="12.75">
      <c r="A69" s="85"/>
      <c r="B69" s="86"/>
      <c r="C69" s="87"/>
      <c r="D69" s="88"/>
    </row>
  </sheetData>
  <sheetProtection/>
  <mergeCells count="1">
    <mergeCell ref="A4:B4"/>
  </mergeCells>
  <conditionalFormatting sqref="A6:D69">
    <cfRule type="expression" priority="1" dxfId="12" stopIfTrue="1">
      <formula>$B6&lt;&gt;""</formula>
    </cfRule>
    <cfRule type="expression" priority="2" dxfId="13" stopIfTrue="1">
      <formula>AND($A6&lt;&gt;"",TODAY()-$A6&gt;60)</formula>
    </cfRule>
    <cfRule type="expression" priority="3" dxfId="14" stopIfTrue="1">
      <formula>AND($A6&lt;&gt;"",TODAY()-$A6&gt;30)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Financial Institutions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Customer</dc:creator>
  <cp:keywords/>
  <dc:description/>
  <cp:lastModifiedBy>Yuhua Li</cp:lastModifiedBy>
  <cp:lastPrinted>2015-08-14T13:40:27Z</cp:lastPrinted>
  <dcterms:created xsi:type="dcterms:W3CDTF">2000-03-09T19:51:08Z</dcterms:created>
  <dcterms:modified xsi:type="dcterms:W3CDTF">2017-01-18T16:31:15Z</dcterms:modified>
  <cp:category/>
  <cp:version/>
  <cp:contentType/>
  <cp:contentStatus/>
</cp:coreProperties>
</file>